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952" windowHeight="8892" tabRatio="911" firstSheet="2" activeTab="3"/>
  </bookViews>
  <sheets>
    <sheet name="Sheet1" sheetId="1" state="hidden" r:id="rId1"/>
    <sheet name="基本情報" sheetId="2" r:id="rId2"/>
    <sheet name="選手情報" sheetId="3" r:id="rId3"/>
    <sheet name="選手権申込（三人制含む）" sheetId="4" r:id="rId4"/>
    <sheet name="三人制出場者表" sheetId="5" r:id="rId5"/>
    <sheet name="選手権（出場者）" sheetId="6" r:id="rId6"/>
    <sheet name="総体" sheetId="7" r:id="rId7"/>
    <sheet name="総体（個人エントリー）" sheetId="8" r:id="rId8"/>
    <sheet name="総体（団体）" sheetId="9" r:id="rId9"/>
    <sheet name="定通" sheetId="10" r:id="rId10"/>
    <sheet name="定通（個人）" sheetId="11" r:id="rId11"/>
    <sheet name="定通（団体）" sheetId="12" r:id="rId12"/>
  </sheets>
  <definedNames>
    <definedName name="_xlnm.Print_Area" localSheetId="4">'三人制出場者表'!$A$1:$M$13</definedName>
    <definedName name="_xlnm.Print_Area" localSheetId="5">'選手権（出場者）'!$A$1:$M$24</definedName>
    <definedName name="_xlnm.Print_Area" localSheetId="3">'選手権申込（三人制含む）'!$A$1:$K$33</definedName>
    <definedName name="_xlnm.Print_Area" localSheetId="6">'総体'!$A$1:$K$27</definedName>
    <definedName name="_xlnm.Print_Area" localSheetId="7">'総体（個人エントリー）'!$A$1:$K$72</definedName>
    <definedName name="_xlnm.Print_Area" localSheetId="8">'総体（団体）'!$A$1:$M$24</definedName>
    <definedName name="_xlnm.Print_Area" localSheetId="9">'定通'!$A$1:$K$19</definedName>
    <definedName name="_xlnm.Print_Area" localSheetId="10">'定通（個人）'!$A$1:$K$32</definedName>
    <definedName name="_xlnm.Print_Area" localSheetId="11">'定通（団体）'!$A$1:$M$13</definedName>
  </definedNames>
  <calcPr fullCalcOnLoad="1"/>
</workbook>
</file>

<file path=xl/comments12.xml><?xml version="1.0" encoding="utf-8"?>
<comments xmlns="http://schemas.openxmlformats.org/spreadsheetml/2006/main">
  <authors>
    <author>三重県教育委員会事務局</author>
  </authors>
  <commentList>
    <comment ref="I6" authorId="0">
      <text>
        <r>
          <rPr>
            <sz val="26"/>
            <rFont val="ＭＳ Ｐゴシック"/>
            <family val="3"/>
          </rPr>
          <t>入力方法
　１９９４年５月３日生なら
　「</t>
        </r>
        <r>
          <rPr>
            <sz val="26"/>
            <color indexed="10"/>
            <rFont val="ＭＳ Ｐゴシック"/>
            <family val="3"/>
          </rPr>
          <t>１９９４０５０３</t>
        </r>
        <r>
          <rPr>
            <sz val="26"/>
            <rFont val="ＭＳ Ｐゴシック"/>
            <family val="3"/>
          </rPr>
          <t xml:space="preserve">」　のように  
　連続した数字で入力する     
</t>
        </r>
      </text>
    </comment>
  </commentList>
</comments>
</file>

<file path=xl/comments2.xml><?xml version="1.0" encoding="utf-8"?>
<comments xmlns="http://schemas.openxmlformats.org/spreadsheetml/2006/main">
  <authors>
    <author>三重県教育委員会事務局</author>
  </authors>
  <commentList>
    <comment ref="B7" authorId="0">
      <text>
        <r>
          <rPr>
            <sz val="18"/>
            <rFont val="ＭＳ Ｐゴシック"/>
            <family val="3"/>
          </rPr>
          <t>４月１１日〆切</t>
        </r>
      </text>
    </comment>
    <comment ref="B8" authorId="0">
      <text>
        <r>
          <rPr>
            <sz val="18"/>
            <rFont val="ＭＳ Ｐゴシック"/>
            <family val="3"/>
          </rPr>
          <t>５月１３日〆切</t>
        </r>
      </text>
    </comment>
    <comment ref="B10" authorId="0">
      <text>
        <r>
          <rPr>
            <sz val="18"/>
            <rFont val="ＭＳ Ｐゴシック"/>
            <family val="3"/>
          </rPr>
          <t>５月１４日〆切</t>
        </r>
      </text>
    </comment>
  </commentList>
</comments>
</file>

<file path=xl/comments3.xml><?xml version="1.0" encoding="utf-8"?>
<comments xmlns="http://schemas.openxmlformats.org/spreadsheetml/2006/main">
  <authors>
    <author>三重県教育委員会事務局</author>
  </authors>
  <commentList>
    <comment ref="D2" authorId="0">
      <text>
        <r>
          <rPr>
            <sz val="26"/>
            <rFont val="ＭＳ Ｐゴシック"/>
            <family val="3"/>
          </rPr>
          <t>入力方法
　１９９４年５月３日生なら
　「</t>
        </r>
        <r>
          <rPr>
            <sz val="26"/>
            <color indexed="10"/>
            <rFont val="ＭＳ Ｐゴシック"/>
            <family val="3"/>
          </rPr>
          <t>１９９４０５０３</t>
        </r>
        <r>
          <rPr>
            <sz val="26"/>
            <rFont val="ＭＳ Ｐゴシック"/>
            <family val="3"/>
          </rPr>
          <t xml:space="preserve">」　のように  
　連続した数字で入力する     
</t>
        </r>
      </text>
    </comment>
    <comment ref="N2" authorId="0">
      <text>
        <r>
          <rPr>
            <sz val="26"/>
            <rFont val="ＭＳ Ｐゴシック"/>
            <family val="3"/>
          </rPr>
          <t>入力方法
　１９９４年５月３日生なら
　「</t>
        </r>
        <r>
          <rPr>
            <sz val="26"/>
            <color indexed="10"/>
            <rFont val="ＭＳ Ｐゴシック"/>
            <family val="3"/>
          </rPr>
          <t>１９９４０５０３</t>
        </r>
        <r>
          <rPr>
            <sz val="26"/>
            <rFont val="ＭＳ Ｐゴシック"/>
            <family val="3"/>
          </rPr>
          <t xml:space="preserve">」　のように  
　連続した数字で入力する     
</t>
        </r>
      </text>
    </comment>
  </commentList>
</comments>
</file>

<file path=xl/sharedStrings.xml><?xml version="1.0" encoding="utf-8"?>
<sst xmlns="http://schemas.openxmlformats.org/spreadsheetml/2006/main" count="355" uniqueCount="128">
  <si>
    <t>大会名</t>
  </si>
  <si>
    <t>回数</t>
  </si>
  <si>
    <t>大会期日</t>
  </si>
  <si>
    <t>申込期日</t>
  </si>
  <si>
    <t>抽選日</t>
  </si>
  <si>
    <t>抽選会場</t>
  </si>
  <si>
    <t>選手権</t>
  </si>
  <si>
    <t>総体</t>
  </si>
  <si>
    <t>男子</t>
  </si>
  <si>
    <t>女子</t>
  </si>
  <si>
    <t>男子団体</t>
  </si>
  <si>
    <t>女子団体</t>
  </si>
  <si>
    <t>男子個人</t>
  </si>
  <si>
    <t>女子個人</t>
  </si>
  <si>
    <t>定通</t>
  </si>
  <si>
    <t>申込み</t>
  </si>
  <si>
    <t>（提出期限：</t>
  </si>
  <si>
    <t>必着）</t>
  </si>
  <si>
    <t>(男子用）</t>
  </si>
  <si>
    <t>第</t>
  </si>
  <si>
    <t>回三重県高等学校柔道選手権大会に</t>
  </si>
  <si>
    <t>Ａ</t>
  </si>
  <si>
    <t>回三重県高等学校総合体育大会</t>
  </si>
  <si>
    <t>回東海高等学校総合体育大会三重県予選</t>
  </si>
  <si>
    <t>回全国高等学校総合体育大会三重県予選</t>
  </si>
  <si>
    <t>団体の部に</t>
  </si>
  <si>
    <t>高等学校長</t>
  </si>
  <si>
    <t>職印</t>
  </si>
  <si>
    <t>印</t>
  </si>
  <si>
    <t>回三重県高等学校女子柔道選手権大会に</t>
  </si>
  <si>
    <t>Ｃ</t>
  </si>
  <si>
    <t>(女子用）</t>
  </si>
  <si>
    <t>Ｅ</t>
  </si>
  <si>
    <t>(男子用）</t>
  </si>
  <si>
    <t>個人の部に</t>
  </si>
  <si>
    <t>Ｈ</t>
  </si>
  <si>
    <t>(定通用）</t>
  </si>
  <si>
    <t>年度東海高等学校総合体育大会三重県予選</t>
  </si>
  <si>
    <t>年度全国高等学校総合体育大会三重県予選</t>
  </si>
  <si>
    <t>基本情報入力欄</t>
  </si>
  <si>
    <t>学校名</t>
  </si>
  <si>
    <t>学校長名</t>
  </si>
  <si>
    <t>顧問（監督）名</t>
  </si>
  <si>
    <t>出場者表</t>
  </si>
  <si>
    <t>（男子用）</t>
  </si>
  <si>
    <t>選手名</t>
  </si>
  <si>
    <t>学年</t>
  </si>
  <si>
    <t>段位</t>
  </si>
  <si>
    <t>身長</t>
  </si>
  <si>
    <t>体重</t>
  </si>
  <si>
    <t>生年月日（西暦）</t>
  </si>
  <si>
    <t>監督名</t>
  </si>
  <si>
    <t>Ｂ</t>
  </si>
  <si>
    <t>（　第　　　　　　　会場　）</t>
  </si>
  <si>
    <t>Ｄ</t>
  </si>
  <si>
    <t>（女子用）</t>
  </si>
  <si>
    <t>大将</t>
  </si>
  <si>
    <t>副将</t>
  </si>
  <si>
    <t>中堅</t>
  </si>
  <si>
    <t>次鋒</t>
  </si>
  <si>
    <t>先鋒</t>
  </si>
  <si>
    <t>補欠</t>
  </si>
  <si>
    <t>（定通用）</t>
  </si>
  <si>
    <t>F</t>
  </si>
  <si>
    <t>※　シード選手は朱書してください</t>
  </si>
  <si>
    <t>１００㎏級</t>
  </si>
  <si>
    <t>９０㎏級</t>
  </si>
  <si>
    <t>８１㎏級</t>
  </si>
  <si>
    <t>７３㎏級</t>
  </si>
  <si>
    <t>６６㎏級</t>
  </si>
  <si>
    <t>６０㎏級</t>
  </si>
  <si>
    <t>５２㎏級</t>
  </si>
  <si>
    <t>６３㎏級</t>
  </si>
  <si>
    <t>７０㎏級</t>
  </si>
  <si>
    <t>５７㎏級</t>
  </si>
  <si>
    <t>７５㎏超級</t>
  </si>
  <si>
    <t>Ｋ</t>
  </si>
  <si>
    <t>選手権大会</t>
  </si>
  <si>
    <t>県総体</t>
  </si>
  <si>
    <t>定通大会</t>
  </si>
  <si>
    <t>出、入力ページへのリンク</t>
  </si>
  <si>
    <t>Ｌ</t>
  </si>
  <si>
    <t>Ｇ</t>
  </si>
  <si>
    <t>Ｊ</t>
  </si>
  <si>
    <t>Ｍ</t>
  </si>
  <si>
    <t>戻る</t>
  </si>
  <si>
    <t>整理番号</t>
  </si>
  <si>
    <t>生年月日
（西暦）</t>
  </si>
  <si>
    <t>初</t>
  </si>
  <si>
    <t>１</t>
  </si>
  <si>
    <t>２</t>
  </si>
  <si>
    <t>３</t>
  </si>
  <si>
    <t>４</t>
  </si>
  <si>
    <t>０</t>
  </si>
  <si>
    <t>弐</t>
  </si>
  <si>
    <t>選手情報入力</t>
  </si>
  <si>
    <t>※基本情報を入力すると各大会申込用紙等に反映されます
※基本情報、選手情報を入力すればさらに便利です</t>
  </si>
  <si>
    <t>全柔連メンバーID</t>
  </si>
  <si>
    <t>全柔連
メンバーID</t>
  </si>
  <si>
    <t>１００㎏超級</t>
  </si>
  <si>
    <t>４８㎏級</t>
  </si>
  <si>
    <t>７８㎏級</t>
  </si>
  <si>
    <t>７８㎏超級</t>
  </si>
  <si>
    <t>全柔連メンバーID</t>
  </si>
  <si>
    <t>選手名</t>
  </si>
  <si>
    <t>学年</t>
  </si>
  <si>
    <t>段位</t>
  </si>
  <si>
    <t>戻る</t>
  </si>
  <si>
    <t>７５㎏級</t>
  </si>
  <si>
    <t>女子個人申込み</t>
  </si>
  <si>
    <t>男子個人申込み</t>
  </si>
  <si>
    <t>６５㎏級</t>
  </si>
  <si>
    <t>I</t>
  </si>
  <si>
    <t>稲生高校</t>
  </si>
  <si>
    <t>令和　　　年　　　月　　　日</t>
  </si>
  <si>
    <t>令和</t>
  </si>
  <si>
    <t>（男子団体三人制の部）</t>
  </si>
  <si>
    <t>４月１５日</t>
  </si>
  <si>
    <t>a</t>
  </si>
  <si>
    <t>４月２０日</t>
  </si>
  <si>
    <t>６月１日</t>
  </si>
  <si>
    <t>６月２日</t>
  </si>
  <si>
    <t>５月１７日</t>
  </si>
  <si>
    <t>５月２４日</t>
  </si>
  <si>
    <t>４月１８日</t>
  </si>
  <si>
    <t>令和6年　　月　　日</t>
  </si>
  <si>
    <t>令和6年　月　日</t>
  </si>
  <si>
    <t>（提出期限：　４月１５日　必着）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</si>
</sst>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????.??.??"/>
    <numFmt numFmtId="178" formatCode="????&quot;.&quot;??&quot;.&quot;??"/>
    <numFmt numFmtId="179" formatCode="@&quot;高等学校&quot;"/>
    <numFmt numFmtId="180" formatCode="&quot;第&quot;@&quot;回三重県高等学校柔道選手権大会&quot;"/>
    <numFmt numFmtId="181" formatCode="&quot;第&quot;?&quot;回三重県高等学校柔道選手権大会&quot;"/>
    <numFmt numFmtId="182" formatCode="&quot;（&quot;\ ?\ &quot;持参提出）&quot;"/>
    <numFmt numFmtId="183" formatCode="&quot;（&quot;\ @\ &quot;持参提出）&quot;"/>
    <numFmt numFmtId="184" formatCode="&quot;第&quot;?&quot;回三重県高等学校女子柔道選手権大会&quot;"/>
    <numFmt numFmtId="185" formatCode="&quot;第&quot;?&quot;回三重県高等学校総合体育大会柔道競技&quot;"/>
    <numFmt numFmtId="186" formatCode="&quot;第&quot;?&quot;回三重県高等学校柔道新人大会&quot;"/>
    <numFmt numFmtId="187" formatCode="&quot;第&quot;?&quot;回三重県高等学校女子柔道新人大会&quot;"/>
    <numFmt numFmtId="188" formatCode="&quot;（&quot;\ @\ &quot;必着）&quot;"/>
    <numFmt numFmtId="189" formatCode="\ ?\ &quot;人&quot;"/>
    <numFmt numFmtId="190" formatCode="&quot;平成&quot;@&quot;年度高体連柔道部団体登録票&quot;"/>
    <numFmt numFmtId="191" formatCode="&quot;平成&quot;?&quot;年度高体連柔道部団体登録票&quot;"/>
    <numFmt numFmtId="192" formatCode="[$-411]ggge&quot;年&quot;m&quot;月&quot;d&quot;日&quot;;@"/>
    <numFmt numFmtId="193" formatCode="??.??.??"/>
    <numFmt numFmtId="194" formatCode="0.0_ "/>
    <numFmt numFmtId="195" formatCode="&quot;令和&quot;?&quot;年度高体連柔道部団体登録票&quot;"/>
    <numFmt numFmtId="196" formatCode="&quot;第&quot;?&quot;回三重県高等学校柔道選手権大会三人制の部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  <numFmt numFmtId="204" formatCode="[$]ggge&quot;年&quot;m&quot;月&quot;d&quot;日&quot;;@"/>
    <numFmt numFmtId="205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26"/>
      <color indexed="10"/>
      <name val="ＭＳ Ｐゴシック"/>
      <family val="3"/>
    </font>
    <font>
      <b/>
      <sz val="14"/>
      <color indexed="18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8"/>
      <color indexed="10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b/>
      <sz val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9"/>
      <name val="Meiryo UI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20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2"/>
      <color theme="0"/>
      <name val="ＭＳ Ｐゴシック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11DF"/>
        <bgColor indexed="64"/>
      </patternFill>
    </fill>
    <fill>
      <patternFill patternType="solid">
        <fgColor rgb="FFF34BA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0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49" fontId="0" fillId="0" borderId="13" xfId="0" applyNumberFormat="1" applyFill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15" xfId="0" applyNumberFormat="1" applyFill="1" applyBorder="1" applyAlignment="1">
      <alignment vertical="center"/>
    </xf>
    <xf numFmtId="0" fontId="8" fillId="0" borderId="0" xfId="0" applyFont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9" fillId="33" borderId="0" xfId="43" applyFill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7" fillId="34" borderId="0" xfId="0" applyFont="1" applyFill="1" applyAlignment="1">
      <alignment vertical="center"/>
    </xf>
    <xf numFmtId="0" fontId="12" fillId="34" borderId="0" xfId="0" applyFont="1" applyFill="1" applyAlignment="1" applyProtection="1">
      <alignment horizontal="distributed" vertical="center" indent="1"/>
      <protection locked="0"/>
    </xf>
    <xf numFmtId="0" fontId="6" fillId="34" borderId="0" xfId="0" applyFont="1" applyFill="1" applyAlignment="1">
      <alignment vertical="center"/>
    </xf>
    <xf numFmtId="0" fontId="15" fillId="35" borderId="12" xfId="0" applyFont="1" applyFill="1" applyBorder="1" applyAlignment="1">
      <alignment horizontal="distributed" vertical="center"/>
    </xf>
    <xf numFmtId="0" fontId="11" fillId="34" borderId="0" xfId="0" applyFont="1" applyFill="1" applyAlignment="1" applyProtection="1">
      <alignment vertical="center"/>
      <protection/>
    </xf>
    <xf numFmtId="0" fontId="0" fillId="36" borderId="12" xfId="0" applyFill="1" applyBorder="1" applyAlignment="1">
      <alignment horizontal="center" vertical="center" textRotation="255"/>
    </xf>
    <xf numFmtId="0" fontId="0" fillId="36" borderId="12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 wrapText="1"/>
    </xf>
    <xf numFmtId="0" fontId="0" fillId="36" borderId="12" xfId="0" applyFill="1" applyBorder="1" applyAlignment="1">
      <alignment vertical="center"/>
    </xf>
    <xf numFmtId="178" fontId="0" fillId="36" borderId="12" xfId="0" applyNumberForma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43" applyFill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37" borderId="12" xfId="0" applyFill="1" applyBorder="1" applyAlignment="1">
      <alignment horizontal="center" vertical="center" textRotation="255"/>
    </xf>
    <xf numFmtId="0" fontId="0" fillId="37" borderId="12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 wrapText="1"/>
    </xf>
    <xf numFmtId="0" fontId="0" fillId="37" borderId="12" xfId="0" applyFill="1" applyBorder="1" applyAlignment="1">
      <alignment vertical="center"/>
    </xf>
    <xf numFmtId="178" fontId="0" fillId="37" borderId="12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distributed" vertical="center" inden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178" fontId="0" fillId="0" borderId="18" xfId="0" applyNumberFormat="1" applyBorder="1" applyAlignment="1" applyProtection="1">
      <alignment horizontal="distributed" vertical="center" indent="1"/>
      <protection/>
    </xf>
    <xf numFmtId="0" fontId="0" fillId="37" borderId="12" xfId="0" applyNumberFormat="1" applyFill="1" applyBorder="1" applyAlignment="1">
      <alignment vertical="center"/>
    </xf>
    <xf numFmtId="194" fontId="0" fillId="36" borderId="12" xfId="0" applyNumberFormat="1" applyFill="1" applyBorder="1" applyAlignment="1">
      <alignment vertical="center"/>
    </xf>
    <xf numFmtId="194" fontId="0" fillId="37" borderId="12" xfId="0" applyNumberFormat="1" applyFill="1" applyBorder="1" applyAlignment="1">
      <alignment vertical="center"/>
    </xf>
    <xf numFmtId="0" fontId="0" fillId="38" borderId="0" xfId="0" applyFill="1" applyAlignment="1">
      <alignment vertical="center"/>
    </xf>
    <xf numFmtId="0" fontId="17" fillId="39" borderId="12" xfId="43" applyFont="1" applyFill="1" applyBorder="1" applyAlignment="1" applyProtection="1">
      <alignment horizontal="center" vertical="center"/>
      <protection locked="0"/>
    </xf>
    <xf numFmtId="0" fontId="0" fillId="36" borderId="12" xfId="0" applyNumberForma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indent="1" shrinkToFit="1"/>
    </xf>
    <xf numFmtId="0" fontId="0" fillId="0" borderId="0" xfId="0" applyBorder="1" applyAlignment="1">
      <alignment vertical="center"/>
    </xf>
    <xf numFmtId="0" fontId="60" fillId="40" borderId="12" xfId="0" applyFont="1" applyFill="1" applyBorder="1" applyAlignment="1" applyProtection="1">
      <alignment vertical="center"/>
      <protection locked="0"/>
    </xf>
    <xf numFmtId="0" fontId="0" fillId="41" borderId="19" xfId="0" applyFill="1" applyBorder="1" applyAlignment="1">
      <alignment vertical="center"/>
    </xf>
    <xf numFmtId="0" fontId="0" fillId="41" borderId="20" xfId="0" applyFill="1" applyBorder="1" applyAlignment="1">
      <alignment vertical="center"/>
    </xf>
    <xf numFmtId="0" fontId="18" fillId="41" borderId="20" xfId="0" applyFont="1" applyFill="1" applyBorder="1" applyAlignment="1">
      <alignment vertical="center"/>
    </xf>
    <xf numFmtId="0" fontId="60" fillId="42" borderId="12" xfId="0" applyFont="1" applyFill="1" applyBorder="1" applyAlignment="1" applyProtection="1">
      <alignment vertical="center"/>
      <protection locked="0"/>
    </xf>
    <xf numFmtId="0" fontId="12" fillId="34" borderId="0" xfId="0" applyFont="1" applyFill="1" applyAlignment="1" applyProtection="1">
      <alignment vertical="center" shrinkToFit="1"/>
      <protection locked="0"/>
    </xf>
    <xf numFmtId="18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82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distributed" vertical="center" shrinkToFit="1"/>
      <protection/>
    </xf>
    <xf numFmtId="0" fontId="0" fillId="36" borderId="12" xfId="0" applyNumberForma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11" fillId="34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9" fillId="33" borderId="0" xfId="43" applyFill="1" applyAlignment="1" applyProtection="1">
      <alignment horizontal="center" vertical="center"/>
      <protection/>
    </xf>
    <xf numFmtId="0" fontId="19" fillId="41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192" fontId="0" fillId="0" borderId="0" xfId="0" applyNumberFormat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distributed" vertical="center" indent="1"/>
      <protection/>
    </xf>
    <xf numFmtId="0" fontId="0" fillId="0" borderId="11" xfId="0" applyBorder="1" applyAlignment="1" applyProtection="1">
      <alignment horizontal="distributed" vertical="center" indent="1"/>
      <protection locked="0"/>
    </xf>
    <xf numFmtId="58" fontId="0" fillId="0" borderId="0" xfId="0" applyNumberForma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11" xfId="0" applyBorder="1" applyAlignment="1">
      <alignment horizontal="right" vertical="center"/>
    </xf>
    <xf numFmtId="196" fontId="0" fillId="0" borderId="17" xfId="0" applyNumberFormat="1" applyBorder="1" applyAlignment="1">
      <alignment horizontal="distributed" vertical="center" indent="2"/>
    </xf>
    <xf numFmtId="196" fontId="0" fillId="0" borderId="16" xfId="0" applyNumberFormat="1" applyBorder="1" applyAlignment="1">
      <alignment horizontal="distributed" vertical="center" indent="2"/>
    </xf>
    <xf numFmtId="196" fontId="0" fillId="0" borderId="18" xfId="0" applyNumberFormat="1" applyBorder="1" applyAlignment="1">
      <alignment horizontal="distributed" vertical="center" indent="2"/>
    </xf>
    <xf numFmtId="179" fontId="0" fillId="0" borderId="16" xfId="0" applyNumberFormat="1" applyBorder="1" applyAlignment="1" applyProtection="1">
      <alignment horizontal="center" vertical="center" shrinkToFit="1"/>
      <protection locked="0"/>
    </xf>
    <xf numFmtId="179" fontId="0" fillId="0" borderId="18" xfId="0" applyNumberFormat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 applyProtection="1">
      <alignment horizontal="distributed" vertical="center" indent="2"/>
      <protection locked="0"/>
    </xf>
    <xf numFmtId="0" fontId="0" fillId="0" borderId="18" xfId="0" applyBorder="1" applyAlignment="1" applyProtection="1">
      <alignment horizontal="distributed" vertical="center" indent="2"/>
      <protection locked="0"/>
    </xf>
    <xf numFmtId="0" fontId="0" fillId="0" borderId="12" xfId="0" applyBorder="1" applyAlignment="1">
      <alignment horizontal="center" vertical="center"/>
    </xf>
    <xf numFmtId="178" fontId="0" fillId="0" borderId="17" xfId="0" applyNumberFormat="1" applyBorder="1" applyAlignment="1" applyProtection="1">
      <alignment horizontal="center" vertical="center"/>
      <protection/>
    </xf>
    <xf numFmtId="178" fontId="0" fillId="0" borderId="16" xfId="0" applyNumberFormat="1" applyBorder="1" applyAlignment="1" applyProtection="1">
      <alignment horizontal="center" vertical="center"/>
      <protection/>
    </xf>
    <xf numFmtId="178" fontId="0" fillId="0" borderId="18" xfId="0" applyNumberFormat="1" applyBorder="1" applyAlignment="1" applyProtection="1">
      <alignment horizontal="center" vertical="center"/>
      <protection/>
    </xf>
    <xf numFmtId="0" fontId="0" fillId="0" borderId="17" xfId="0" applyNumberFormat="1" applyBorder="1" applyAlignment="1" applyProtection="1">
      <alignment horizontal="center" vertical="center"/>
      <protection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18" xfId="0" applyNumberFormat="1" applyBorder="1" applyAlignment="1" applyProtection="1">
      <alignment horizontal="center" vertical="center"/>
      <protection/>
    </xf>
    <xf numFmtId="184" fontId="0" fillId="0" borderId="17" xfId="0" applyNumberFormat="1" applyBorder="1" applyAlignment="1">
      <alignment horizontal="distributed" vertical="center" indent="2"/>
    </xf>
    <xf numFmtId="184" fontId="0" fillId="0" borderId="16" xfId="0" applyNumberFormat="1" applyBorder="1" applyAlignment="1">
      <alignment horizontal="distributed" vertical="center" indent="2"/>
    </xf>
    <xf numFmtId="184" fontId="0" fillId="0" borderId="18" xfId="0" applyNumberFormat="1" applyBorder="1" applyAlignment="1">
      <alignment horizontal="distributed" vertical="center" indent="2"/>
    </xf>
    <xf numFmtId="181" fontId="0" fillId="0" borderId="17" xfId="0" applyNumberFormat="1" applyBorder="1" applyAlignment="1">
      <alignment horizontal="distributed" vertical="center" indent="2"/>
    </xf>
    <xf numFmtId="181" fontId="0" fillId="0" borderId="16" xfId="0" applyNumberFormat="1" applyBorder="1" applyAlignment="1">
      <alignment horizontal="distributed" vertical="center" indent="2"/>
    </xf>
    <xf numFmtId="181" fontId="0" fillId="0" borderId="18" xfId="0" applyNumberFormat="1" applyBorder="1" applyAlignment="1">
      <alignment horizontal="distributed" vertical="center" indent="2"/>
    </xf>
    <xf numFmtId="183" fontId="0" fillId="0" borderId="0" xfId="0" applyNumberFormat="1" applyAlignment="1">
      <alignment horizontal="center" vertical="center"/>
    </xf>
    <xf numFmtId="0" fontId="20" fillId="41" borderId="0" xfId="0" applyFont="1" applyFill="1" applyAlignment="1">
      <alignment horizontal="center" vertical="top"/>
    </xf>
    <xf numFmtId="185" fontId="0" fillId="0" borderId="17" xfId="0" applyNumberFormat="1" applyBorder="1" applyAlignment="1">
      <alignment horizontal="distributed" vertical="center" indent="2"/>
    </xf>
    <xf numFmtId="185" fontId="0" fillId="0" borderId="16" xfId="0" applyNumberFormat="1" applyBorder="1" applyAlignment="1">
      <alignment horizontal="distributed" vertical="center" indent="2"/>
    </xf>
    <xf numFmtId="185" fontId="0" fillId="0" borderId="18" xfId="0" applyNumberFormat="1" applyBorder="1" applyAlignment="1">
      <alignment horizontal="distributed" vertical="center" indent="2"/>
    </xf>
    <xf numFmtId="179" fontId="0" fillId="0" borderId="16" xfId="0" applyNumberFormat="1" applyBorder="1" applyAlignment="1" applyProtection="1">
      <alignment horizontal="distributed" vertical="center" shrinkToFit="1"/>
      <protection locked="0"/>
    </xf>
    <xf numFmtId="179" fontId="0" fillId="0" borderId="18" xfId="0" applyNumberFormat="1" applyBorder="1" applyAlignment="1" applyProtection="1">
      <alignment horizontal="distributed" vertical="center" shrinkToFit="1"/>
      <protection locked="0"/>
    </xf>
    <xf numFmtId="188" fontId="0" fillId="0" borderId="0" xfId="0" applyNumberFormat="1" applyAlignment="1">
      <alignment horizontal="center" vertical="center"/>
    </xf>
    <xf numFmtId="189" fontId="61" fillId="41" borderId="20" xfId="0" applyNumberFormat="1" applyFont="1" applyFill="1" applyBorder="1" applyAlignment="1">
      <alignment horizontal="right" vertical="center" indent="1"/>
    </xf>
    <xf numFmtId="189" fontId="61" fillId="41" borderId="21" xfId="0" applyNumberFormat="1" applyFont="1" applyFill="1" applyBorder="1" applyAlignment="1">
      <alignment horizontal="right" vertical="center" inden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8" fontId="5" fillId="0" borderId="0" xfId="0" applyNumberFormat="1" applyFont="1" applyAlignment="1">
      <alignment horizontal="center" vertical="center"/>
    </xf>
    <xf numFmtId="0" fontId="39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0" fillId="33" borderId="0" xfId="43" applyFont="1" applyFill="1" applyAlignment="1" applyProtection="1">
      <alignment horizontal="center" vertical="center"/>
      <protection locked="0"/>
    </xf>
    <xf numFmtId="0" fontId="5" fillId="41" borderId="19" xfId="0" applyFont="1" applyFill="1" applyBorder="1" applyAlignment="1">
      <alignment vertical="center"/>
    </xf>
    <xf numFmtId="0" fontId="5" fillId="41" borderId="20" xfId="0" applyFont="1" applyFill="1" applyBorder="1" applyAlignment="1">
      <alignment vertical="center"/>
    </xf>
    <xf numFmtId="189" fontId="62" fillId="41" borderId="20" xfId="0" applyNumberFormat="1" applyFont="1" applyFill="1" applyBorder="1" applyAlignment="1">
      <alignment horizontal="right" vertical="center" indent="1"/>
    </xf>
    <xf numFmtId="189" fontId="62" fillId="41" borderId="21" xfId="0" applyNumberFormat="1" applyFont="1" applyFill="1" applyBorder="1" applyAlignment="1">
      <alignment horizontal="right" vertical="center" inden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3" fillId="40" borderId="12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left" vertical="center" indent="1" shrinkToFit="1"/>
    </xf>
    <xf numFmtId="0" fontId="63" fillId="43" borderId="12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9">
    <dxf>
      <fill>
        <patternFill>
          <bgColor indexed="15"/>
        </patternFill>
      </fill>
    </dxf>
    <dxf>
      <font>
        <color indexed="9"/>
      </font>
    </dxf>
    <dxf>
      <fill>
        <patternFill>
          <bgColor indexed="15"/>
        </patternFill>
      </fill>
    </dxf>
    <dxf>
      <font>
        <color indexed="9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indexed="9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lor indexed="9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indexed="9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lor indexed="9"/>
      </font>
    </dxf>
    <dxf>
      <fill>
        <patternFill>
          <bgColor indexed="15"/>
        </patternFill>
      </fill>
    </dxf>
    <dxf>
      <font>
        <color indexed="9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indexed="9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36984;&#25163;&#27177;&#30003;&#36796;&#65288;&#19977;&#20154;&#21046;&#21547;&#12416;&#65289;'!A1" /><Relationship Id="rId2" Type="http://schemas.openxmlformats.org/officeDocument/2006/relationships/hyperlink" Target="#&#32207;&#20307;!A1" /><Relationship Id="rId3" Type="http://schemas.openxmlformats.org/officeDocument/2006/relationships/hyperlink" Target="#&#23450;&#36890;!A1" /><Relationship Id="rId4" Type="http://schemas.openxmlformats.org/officeDocument/2006/relationships/hyperlink" Target="#'&#36984;&#25163;&#27177;&#65288;&#20986;&#22580;&#32773;&#65289;'!A1" /><Relationship Id="rId5" Type="http://schemas.openxmlformats.org/officeDocument/2006/relationships/hyperlink" Target="#'&#32207;&#20307;&#65288;&#22243;&#20307;&#65289;'!A1" /><Relationship Id="rId6" Type="http://schemas.openxmlformats.org/officeDocument/2006/relationships/hyperlink" Target="#'&#32207;&#20307;&#65288;&#20491;&#20154;&#12456;&#12531;&#12488;&#12522;&#12540;&#65289;'!A1" /><Relationship Id="rId7" Type="http://schemas.openxmlformats.org/officeDocument/2006/relationships/hyperlink" Target="#'&#23450;&#36890;&#65288;&#22243;&#20307;&#65289;'!A1" /><Relationship Id="rId8" Type="http://schemas.openxmlformats.org/officeDocument/2006/relationships/hyperlink" Target="#'&#23450;&#36890;&#65288;&#20491;&#20154;&#65289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38100</xdr:rowOff>
    </xdr:from>
    <xdr:ext cx="1581150" cy="381000"/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400175" y="2152650"/>
          <a:ext cx="1581150" cy="3810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（総体団体申込を含む）</a:t>
          </a:r>
        </a:p>
      </xdr:txBody>
    </xdr:sp>
    <xdr:clientData/>
  </xdr:oneCellAnchor>
  <xdr:oneCellAnchor>
    <xdr:from>
      <xdr:col>2</xdr:col>
      <xdr:colOff>0</xdr:colOff>
      <xdr:row>7</xdr:row>
      <xdr:rowOff>114300</xdr:rowOff>
    </xdr:from>
    <xdr:ext cx="1466850" cy="342900"/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1381125" y="2686050"/>
          <a:ext cx="1466850" cy="3429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申込（個人）</a:t>
          </a:r>
        </a:p>
      </xdr:txBody>
    </xdr:sp>
    <xdr:clientData/>
  </xdr:oneCellAnchor>
  <xdr:oneCellAnchor>
    <xdr:from>
      <xdr:col>1</xdr:col>
      <xdr:colOff>1019175</xdr:colOff>
      <xdr:row>9</xdr:row>
      <xdr:rowOff>114300</xdr:rowOff>
    </xdr:from>
    <xdr:ext cx="1466850" cy="342900"/>
    <xdr:sp>
      <xdr:nvSpPr>
        <xdr:cNvPr id="3" name="Text Box 4">
          <a:hlinkClick r:id="rId3"/>
        </xdr:cNvPr>
        <xdr:cNvSpPr txBox="1">
          <a:spLocks noChangeArrowheads="1"/>
        </xdr:cNvSpPr>
      </xdr:nvSpPr>
      <xdr:spPr>
        <a:xfrm>
          <a:off x="1371600" y="3600450"/>
          <a:ext cx="1466850" cy="3429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</a:t>
          </a:r>
        </a:p>
      </xdr:txBody>
    </xdr:sp>
    <xdr:clientData/>
  </xdr:oneCellAnchor>
  <xdr:oneCellAnchor>
    <xdr:from>
      <xdr:col>2</xdr:col>
      <xdr:colOff>1695450</xdr:colOff>
      <xdr:row>6</xdr:row>
      <xdr:rowOff>104775</xdr:rowOff>
    </xdr:from>
    <xdr:ext cx="1447800" cy="323850"/>
    <xdr:sp>
      <xdr:nvSpPr>
        <xdr:cNvPr id="4" name="Text Box 5">
          <a:hlinkClick r:id="rId4"/>
        </xdr:cNvPr>
        <xdr:cNvSpPr txBox="1">
          <a:spLocks noChangeArrowheads="1"/>
        </xdr:cNvSpPr>
      </xdr:nvSpPr>
      <xdr:spPr>
        <a:xfrm>
          <a:off x="3076575" y="2219325"/>
          <a:ext cx="1447800" cy="32385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団体出場者表</a:t>
          </a:r>
        </a:p>
      </xdr:txBody>
    </xdr:sp>
    <xdr:clientData/>
  </xdr:oneCellAnchor>
  <xdr:oneCellAnchor>
    <xdr:from>
      <xdr:col>2</xdr:col>
      <xdr:colOff>1695450</xdr:colOff>
      <xdr:row>7</xdr:row>
      <xdr:rowOff>133350</xdr:rowOff>
    </xdr:from>
    <xdr:ext cx="1447800" cy="323850"/>
    <xdr:sp>
      <xdr:nvSpPr>
        <xdr:cNvPr id="5" name="Text Box 6">
          <a:hlinkClick r:id="rId5"/>
        </xdr:cNvPr>
        <xdr:cNvSpPr txBox="1">
          <a:spLocks noChangeArrowheads="1"/>
        </xdr:cNvSpPr>
      </xdr:nvSpPr>
      <xdr:spPr>
        <a:xfrm>
          <a:off x="3076575" y="2705100"/>
          <a:ext cx="1447800" cy="3238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団体出場者表</a:t>
          </a:r>
        </a:p>
      </xdr:txBody>
    </xdr:sp>
    <xdr:clientData/>
  </xdr:oneCellAnchor>
  <xdr:oneCellAnchor>
    <xdr:from>
      <xdr:col>4</xdr:col>
      <xdr:colOff>419100</xdr:colOff>
      <xdr:row>7</xdr:row>
      <xdr:rowOff>142875</xdr:rowOff>
    </xdr:from>
    <xdr:ext cx="1457325" cy="333375"/>
    <xdr:sp>
      <xdr:nvSpPr>
        <xdr:cNvPr id="6" name="Text Box 7">
          <a:hlinkClick r:id="rId6"/>
        </xdr:cNvPr>
        <xdr:cNvSpPr txBox="1">
          <a:spLocks noChangeArrowheads="1"/>
        </xdr:cNvSpPr>
      </xdr:nvSpPr>
      <xdr:spPr>
        <a:xfrm>
          <a:off x="4743450" y="2714625"/>
          <a:ext cx="1457325" cy="3333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個人エントリー</a:t>
          </a:r>
        </a:p>
      </xdr:txBody>
    </xdr:sp>
    <xdr:clientData/>
  </xdr:oneCellAnchor>
  <xdr:oneCellAnchor>
    <xdr:from>
      <xdr:col>2</xdr:col>
      <xdr:colOff>1685925</xdr:colOff>
      <xdr:row>9</xdr:row>
      <xdr:rowOff>152400</xdr:rowOff>
    </xdr:from>
    <xdr:ext cx="1457325" cy="333375"/>
    <xdr:sp>
      <xdr:nvSpPr>
        <xdr:cNvPr id="7" name="Text Box 10">
          <a:hlinkClick r:id="rId7"/>
        </xdr:cNvPr>
        <xdr:cNvSpPr txBox="1">
          <a:spLocks noChangeArrowheads="1"/>
        </xdr:cNvSpPr>
      </xdr:nvSpPr>
      <xdr:spPr>
        <a:xfrm>
          <a:off x="3067050" y="3638550"/>
          <a:ext cx="1457325" cy="3333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団体出場者表</a:t>
          </a:r>
        </a:p>
      </xdr:txBody>
    </xdr:sp>
    <xdr:clientData/>
  </xdr:oneCellAnchor>
  <xdr:oneCellAnchor>
    <xdr:from>
      <xdr:col>4</xdr:col>
      <xdr:colOff>409575</xdr:colOff>
      <xdr:row>9</xdr:row>
      <xdr:rowOff>142875</xdr:rowOff>
    </xdr:from>
    <xdr:ext cx="1466850" cy="323850"/>
    <xdr:sp>
      <xdr:nvSpPr>
        <xdr:cNvPr id="8" name="Text Box 11">
          <a:hlinkClick r:id="rId8"/>
        </xdr:cNvPr>
        <xdr:cNvSpPr txBox="1">
          <a:spLocks noChangeArrowheads="1"/>
        </xdr:cNvSpPr>
      </xdr:nvSpPr>
      <xdr:spPr>
        <a:xfrm>
          <a:off x="4733925" y="3629025"/>
          <a:ext cx="1466850" cy="3238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個人エントリー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133350</xdr:rowOff>
    </xdr:from>
    <xdr:to>
      <xdr:col>7</xdr:col>
      <xdr:colOff>152400</xdr:colOff>
      <xdr:row>8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800600" y="1828800"/>
          <a:ext cx="13335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23</xdr:row>
      <xdr:rowOff>133350</xdr:rowOff>
    </xdr:from>
    <xdr:to>
      <xdr:col>7</xdr:col>
      <xdr:colOff>152400</xdr:colOff>
      <xdr:row>25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4800600" y="6515100"/>
          <a:ext cx="13335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104775</xdr:rowOff>
    </xdr:from>
    <xdr:to>
      <xdr:col>12</xdr:col>
      <xdr:colOff>647700</xdr:colOff>
      <xdr:row>4</xdr:row>
      <xdr:rowOff>190500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6019800" y="904875"/>
          <a:ext cx="26670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プルダウンから選択してください</a:t>
          </a:r>
        </a:p>
      </xdr:txBody>
    </xdr:sp>
    <xdr:clientData fPrintsWithSheet="0"/>
  </xdr:twoCellAnchor>
  <xdr:twoCellAnchor>
    <xdr:from>
      <xdr:col>9</xdr:col>
      <xdr:colOff>28575</xdr:colOff>
      <xdr:row>9</xdr:row>
      <xdr:rowOff>104775</xdr:rowOff>
    </xdr:from>
    <xdr:to>
      <xdr:col>13</xdr:col>
      <xdr:colOff>28575</xdr:colOff>
      <xdr:row>10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010275" y="2600325"/>
          <a:ext cx="27432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プルダウンから選択してください</a:t>
          </a:r>
        </a:p>
      </xdr:txBody>
    </xdr:sp>
    <xdr:clientData fPrintsWithSheet="0"/>
  </xdr:twoCellAnchor>
  <xdr:twoCellAnchor>
    <xdr:from>
      <xdr:col>9</xdr:col>
      <xdr:colOff>142875</xdr:colOff>
      <xdr:row>20</xdr:row>
      <xdr:rowOff>123825</xdr:rowOff>
    </xdr:from>
    <xdr:to>
      <xdr:col>12</xdr:col>
      <xdr:colOff>447675</xdr:colOff>
      <xdr:row>21</xdr:row>
      <xdr:rowOff>209550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6124575" y="5629275"/>
          <a:ext cx="23622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プルダウンから選択してください</a:t>
          </a:r>
        </a:p>
      </xdr:txBody>
    </xdr:sp>
    <xdr:clientData fPrintsWithSheet="0"/>
  </xdr:twoCellAnchor>
  <xdr:twoCellAnchor>
    <xdr:from>
      <xdr:col>9</xdr:col>
      <xdr:colOff>38100</xdr:colOff>
      <xdr:row>26</xdr:row>
      <xdr:rowOff>95250</xdr:rowOff>
    </xdr:from>
    <xdr:to>
      <xdr:col>12</xdr:col>
      <xdr:colOff>342900</xdr:colOff>
      <xdr:row>27</xdr:row>
      <xdr:rowOff>180975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6019800" y="7277100"/>
          <a:ext cx="23622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プルダウンから選択してください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133350</xdr:rowOff>
    </xdr:from>
    <xdr:to>
      <xdr:col>7</xdr:col>
      <xdr:colOff>152400</xdr:colOff>
      <xdr:row>5</xdr:row>
      <xdr:rowOff>190500</xdr:rowOff>
    </xdr:to>
    <xdr:sp>
      <xdr:nvSpPr>
        <xdr:cNvPr id="1" name="AutoShape 3"/>
        <xdr:cNvSpPr>
          <a:spLocks/>
        </xdr:cNvSpPr>
      </xdr:nvSpPr>
      <xdr:spPr>
        <a:xfrm>
          <a:off x="4629150" y="1104900"/>
          <a:ext cx="133350" cy="838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17</xdr:row>
      <xdr:rowOff>133350</xdr:rowOff>
    </xdr:from>
    <xdr:to>
      <xdr:col>7</xdr:col>
      <xdr:colOff>152400</xdr:colOff>
      <xdr:row>19</xdr:row>
      <xdr:rowOff>190500</xdr:rowOff>
    </xdr:to>
    <xdr:sp>
      <xdr:nvSpPr>
        <xdr:cNvPr id="2" name="AutoShape 4"/>
        <xdr:cNvSpPr>
          <a:spLocks/>
        </xdr:cNvSpPr>
      </xdr:nvSpPr>
      <xdr:spPr>
        <a:xfrm>
          <a:off x="4629150" y="5762625"/>
          <a:ext cx="133350" cy="838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0</xdr:rowOff>
    </xdr:from>
    <xdr:to>
      <xdr:col>10</xdr:col>
      <xdr:colOff>542925</xdr:colOff>
      <xdr:row>22</xdr:row>
      <xdr:rowOff>123825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676775" y="7077075"/>
          <a:ext cx="2362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プルダウンから選択してください</a:t>
          </a:r>
        </a:p>
      </xdr:txBody>
    </xdr:sp>
    <xdr:clientData fPrintsWithSheet="0"/>
  </xdr:twoCellAnchor>
  <xdr:twoCellAnchor>
    <xdr:from>
      <xdr:col>7</xdr:col>
      <xdr:colOff>114300</xdr:colOff>
      <xdr:row>7</xdr:row>
      <xdr:rowOff>28575</xdr:rowOff>
    </xdr:from>
    <xdr:to>
      <xdr:col>11</xdr:col>
      <xdr:colOff>228600</xdr:colOff>
      <xdr:row>8</xdr:row>
      <xdr:rowOff>142875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4724400" y="2447925"/>
          <a:ext cx="26860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プルダウンから選択してください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133350</xdr:rowOff>
    </xdr:from>
    <xdr:to>
      <xdr:col>7</xdr:col>
      <xdr:colOff>152400</xdr:colOff>
      <xdr:row>5</xdr:row>
      <xdr:rowOff>190500</xdr:rowOff>
    </xdr:to>
    <xdr:sp>
      <xdr:nvSpPr>
        <xdr:cNvPr id="1" name="AutoShape 5"/>
        <xdr:cNvSpPr>
          <a:spLocks/>
        </xdr:cNvSpPr>
      </xdr:nvSpPr>
      <xdr:spPr>
        <a:xfrm>
          <a:off x="4629150" y="876300"/>
          <a:ext cx="13335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9</xdr:row>
      <xdr:rowOff>133350</xdr:rowOff>
    </xdr:from>
    <xdr:to>
      <xdr:col>7</xdr:col>
      <xdr:colOff>152400</xdr:colOff>
      <xdr:row>11</xdr:row>
      <xdr:rowOff>190500</xdr:rowOff>
    </xdr:to>
    <xdr:sp>
      <xdr:nvSpPr>
        <xdr:cNvPr id="2" name="AutoShape 6"/>
        <xdr:cNvSpPr>
          <a:spLocks/>
        </xdr:cNvSpPr>
      </xdr:nvSpPr>
      <xdr:spPr>
        <a:xfrm>
          <a:off x="4629150" y="2286000"/>
          <a:ext cx="13335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7</xdr:row>
      <xdr:rowOff>28575</xdr:rowOff>
    </xdr:from>
    <xdr:to>
      <xdr:col>11</xdr:col>
      <xdr:colOff>114300</xdr:colOff>
      <xdr:row>8</xdr:row>
      <xdr:rowOff>161925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695825" y="1628775"/>
          <a:ext cx="26003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プルダウンから選択してください</a:t>
          </a:r>
        </a:p>
      </xdr:txBody>
    </xdr:sp>
    <xdr:clientData fPrintsWithSheet="0"/>
  </xdr:twoCellAnchor>
  <xdr:twoCellAnchor>
    <xdr:from>
      <xdr:col>7</xdr:col>
      <xdr:colOff>76200</xdr:colOff>
      <xdr:row>12</xdr:row>
      <xdr:rowOff>247650</xdr:rowOff>
    </xdr:from>
    <xdr:to>
      <xdr:col>11</xdr:col>
      <xdr:colOff>285750</xdr:colOff>
      <xdr:row>14</xdr:row>
      <xdr:rowOff>85725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686300" y="3086100"/>
          <a:ext cx="27813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プルダウンから選択してください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H12" sqref="H12"/>
    </sheetView>
  </sheetViews>
  <sheetFormatPr defaultColWidth="9.00390625" defaultRowHeight="13.5"/>
  <cols>
    <col min="1" max="1" width="14.625" style="0" customWidth="1"/>
    <col min="3" max="3" width="5.75390625" style="0" customWidth="1"/>
    <col min="4" max="4" width="18.125" style="0" customWidth="1"/>
    <col min="5" max="5" width="13.50390625" style="0" customWidth="1"/>
    <col min="6" max="6" width="14.50390625" style="0" customWidth="1"/>
    <col min="7" max="7" width="17.50390625" style="0" customWidth="1"/>
  </cols>
  <sheetData>
    <row r="1" spans="1:7" ht="18.75" customHeight="1">
      <c r="A1" s="21" t="s">
        <v>0</v>
      </c>
      <c r="B1" s="9"/>
      <c r="C1" s="4" t="s">
        <v>1</v>
      </c>
      <c r="D1" s="9" t="s">
        <v>2</v>
      </c>
      <c r="E1" s="4" t="s">
        <v>3</v>
      </c>
      <c r="F1" s="9" t="s">
        <v>4</v>
      </c>
      <c r="G1" s="4" t="s">
        <v>5</v>
      </c>
    </row>
    <row r="2" spans="1:7" ht="18.75" customHeight="1">
      <c r="A2" s="88" t="s">
        <v>6</v>
      </c>
      <c r="B2" s="1" t="s">
        <v>8</v>
      </c>
      <c r="C2" s="5">
        <v>73</v>
      </c>
      <c r="D2" s="22" t="s">
        <v>119</v>
      </c>
      <c r="E2" s="23" t="s">
        <v>117</v>
      </c>
      <c r="F2" s="22" t="s">
        <v>124</v>
      </c>
      <c r="G2" s="91" t="s">
        <v>113</v>
      </c>
    </row>
    <row r="3" spans="1:7" ht="18.75" customHeight="1">
      <c r="A3" s="89"/>
      <c r="B3" s="2" t="s">
        <v>9</v>
      </c>
      <c r="C3" s="6">
        <v>39</v>
      </c>
      <c r="D3" s="24" t="str">
        <f>D2</f>
        <v>４月２０日</v>
      </c>
      <c r="E3" s="25" t="str">
        <f>$E$2</f>
        <v>４月１５日</v>
      </c>
      <c r="F3" s="26"/>
      <c r="G3" s="92"/>
    </row>
    <row r="4" spans="1:7" ht="18.75" customHeight="1">
      <c r="A4" s="88" t="s">
        <v>7</v>
      </c>
      <c r="B4" s="1" t="s">
        <v>10</v>
      </c>
      <c r="C4" s="5">
        <v>74</v>
      </c>
      <c r="D4" s="22" t="s">
        <v>120</v>
      </c>
      <c r="E4" s="34" t="str">
        <f>$E$2</f>
        <v>４月１５日</v>
      </c>
      <c r="F4" s="27"/>
      <c r="G4" s="91" t="s">
        <v>113</v>
      </c>
    </row>
    <row r="5" spans="1:7" ht="18.75" customHeight="1">
      <c r="A5" s="90"/>
      <c r="B5" s="3" t="s">
        <v>11</v>
      </c>
      <c r="C5" s="7">
        <f>$C$4</f>
        <v>74</v>
      </c>
      <c r="D5" s="28" t="str">
        <f>D4</f>
        <v>６月１日</v>
      </c>
      <c r="E5" s="29" t="str">
        <f>$E$2</f>
        <v>４月１５日</v>
      </c>
      <c r="F5" s="30"/>
      <c r="G5" s="93"/>
    </row>
    <row r="6" spans="1:7" ht="18.75" customHeight="1">
      <c r="A6" s="90"/>
      <c r="B6" s="3" t="s">
        <v>12</v>
      </c>
      <c r="C6" s="7">
        <f>$C$4</f>
        <v>74</v>
      </c>
      <c r="D6" s="31" t="s">
        <v>121</v>
      </c>
      <c r="E6" s="32" t="s">
        <v>122</v>
      </c>
      <c r="F6" s="31" t="s">
        <v>123</v>
      </c>
      <c r="G6" s="93"/>
    </row>
    <row r="7" spans="1:7" ht="18.75" customHeight="1">
      <c r="A7" s="90"/>
      <c r="B7" s="3" t="s">
        <v>13</v>
      </c>
      <c r="C7" s="7">
        <f>$C$4</f>
        <v>74</v>
      </c>
      <c r="D7" s="28" t="str">
        <f>D6</f>
        <v>６月２日</v>
      </c>
      <c r="E7" s="29" t="str">
        <f>$E$6</f>
        <v>５月１７日</v>
      </c>
      <c r="F7" s="28" t="str">
        <f>$F$6</f>
        <v>５月２４日</v>
      </c>
      <c r="G7" s="93"/>
    </row>
    <row r="8" spans="1:7" ht="18.75" customHeight="1">
      <c r="A8" s="89"/>
      <c r="B8" s="2" t="s">
        <v>14</v>
      </c>
      <c r="C8" s="8">
        <v>6</v>
      </c>
      <c r="D8" s="24" t="str">
        <f>D4</f>
        <v>６月１日</v>
      </c>
      <c r="E8" s="25" t="str">
        <f>$E$6</f>
        <v>５月１７日</v>
      </c>
      <c r="F8" s="24" t="str">
        <f>$F$6</f>
        <v>５月２４日</v>
      </c>
      <c r="G8" s="92"/>
    </row>
  </sheetData>
  <sheetProtection/>
  <mergeCells count="4">
    <mergeCell ref="A2:A3"/>
    <mergeCell ref="A4:A8"/>
    <mergeCell ref="G2:G3"/>
    <mergeCell ref="G4:G8"/>
  </mergeCells>
  <conditionalFormatting sqref="C2:F2 C3 C4:D4 D6:F6">
    <cfRule type="cellIs" priority="1" dxfId="26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L19"/>
  <sheetViews>
    <sheetView showGridLines="0" zoomScale="90" zoomScaleNormal="90" zoomScalePageLayoutView="0" workbookViewId="0" topLeftCell="A1">
      <selection activeCell="O18" sqref="O18"/>
    </sheetView>
  </sheetViews>
  <sheetFormatPr defaultColWidth="9.00390625" defaultRowHeight="13.5"/>
  <cols>
    <col min="1" max="2" width="3.875" style="0" customWidth="1"/>
    <col min="3" max="3" width="6.875" style="0" customWidth="1"/>
    <col min="4" max="4" width="7.375" style="0" customWidth="1"/>
    <col min="5" max="5" width="10.375" style="0" customWidth="1"/>
    <col min="6" max="6" width="17.125" style="0" customWidth="1"/>
    <col min="7" max="7" width="11.00390625" style="0" customWidth="1"/>
    <col min="8" max="8" width="3.50390625" style="0" customWidth="1"/>
    <col min="9" max="9" width="12.25390625" style="0" customWidth="1"/>
  </cols>
  <sheetData>
    <row r="1" spans="1:7" ht="21.75" customHeight="1">
      <c r="A1" s="11" t="s">
        <v>76</v>
      </c>
      <c r="B1" s="14"/>
      <c r="C1" t="s">
        <v>15</v>
      </c>
      <c r="E1" t="s">
        <v>16</v>
      </c>
      <c r="F1" s="15" t="str">
        <f>Sheet1!$E$6</f>
        <v>５月１７日</v>
      </c>
      <c r="G1" t="s">
        <v>17</v>
      </c>
    </row>
    <row r="2" spans="3:12" ht="21.75" customHeight="1">
      <c r="C2" t="s">
        <v>36</v>
      </c>
      <c r="L2" s="35" t="s">
        <v>85</v>
      </c>
    </row>
    <row r="3" ht="15" customHeight="1"/>
    <row r="4" spans="3:8" ht="18" customHeight="1">
      <c r="C4" s="10" t="s">
        <v>19</v>
      </c>
      <c r="D4" s="10">
        <f>Sheet1!$C$4</f>
        <v>74</v>
      </c>
      <c r="E4" t="s">
        <v>22</v>
      </c>
      <c r="H4" s="98"/>
    </row>
    <row r="5" spans="3:9" ht="18" customHeight="1">
      <c r="C5" s="10" t="s">
        <v>115</v>
      </c>
      <c r="D5" s="10">
        <f>Sheet1!$C$8</f>
        <v>6</v>
      </c>
      <c r="E5" t="s">
        <v>37</v>
      </c>
      <c r="H5" s="98"/>
      <c r="I5" t="s">
        <v>25</v>
      </c>
    </row>
    <row r="6" spans="3:8" ht="18" customHeight="1">
      <c r="C6" s="10" t="s">
        <v>115</v>
      </c>
      <c r="D6" s="10">
        <f>Sheet1!$C$8</f>
        <v>6</v>
      </c>
      <c r="E6" t="s">
        <v>38</v>
      </c>
      <c r="H6" s="98"/>
    </row>
    <row r="7" ht="13.5" customHeight="1"/>
    <row r="8" spans="4:7" ht="21.75" customHeight="1">
      <c r="D8" s="97"/>
      <c r="E8" s="97"/>
      <c r="F8" s="97"/>
      <c r="G8" s="97"/>
    </row>
    <row r="9" spans="4:7" ht="21.75" customHeight="1">
      <c r="D9" s="97"/>
      <c r="E9" s="97"/>
      <c r="F9" s="97"/>
      <c r="G9" s="97"/>
    </row>
    <row r="10" spans="3:8" ht="18" customHeight="1">
      <c r="C10" s="10" t="s">
        <v>19</v>
      </c>
      <c r="D10" s="10">
        <f>Sheet1!$C$4</f>
        <v>74</v>
      </c>
      <c r="E10" t="s">
        <v>22</v>
      </c>
      <c r="H10" s="98"/>
    </row>
    <row r="11" spans="3:9" ht="18" customHeight="1">
      <c r="C11" s="10" t="s">
        <v>115</v>
      </c>
      <c r="D11" s="10">
        <f>Sheet1!$C$8</f>
        <v>6</v>
      </c>
      <c r="E11" t="s">
        <v>37</v>
      </c>
      <c r="H11" s="98"/>
      <c r="I11" t="s">
        <v>34</v>
      </c>
    </row>
    <row r="12" spans="3:8" ht="18" customHeight="1">
      <c r="C12" s="10" t="s">
        <v>115</v>
      </c>
      <c r="D12" s="10">
        <f>Sheet1!$C$8</f>
        <v>6</v>
      </c>
      <c r="E12" t="s">
        <v>38</v>
      </c>
      <c r="H12" s="98"/>
    </row>
    <row r="13" ht="21.75" customHeight="1"/>
    <row r="14" spans="4:7" ht="21.75" customHeight="1">
      <c r="D14" s="97"/>
      <c r="E14" s="97"/>
      <c r="F14" s="97"/>
      <c r="G14" s="97"/>
    </row>
    <row r="15" spans="4:7" ht="21.75" customHeight="1">
      <c r="D15" s="97"/>
      <c r="E15" s="97"/>
      <c r="F15" s="97"/>
      <c r="G15" s="97"/>
    </row>
    <row r="16" spans="3:5" ht="21.75" customHeight="1">
      <c r="C16" s="103" t="s">
        <v>114</v>
      </c>
      <c r="D16" s="103"/>
      <c r="E16" s="103"/>
    </row>
    <row r="17" spans="6:11" ht="21.75" customHeight="1">
      <c r="F17" s="17">
        <f>'基本情報'!$C$4</f>
        <v>0</v>
      </c>
      <c r="G17" t="s">
        <v>26</v>
      </c>
      <c r="H17" s="100">
        <f>'基本情報'!$C$5</f>
        <v>0</v>
      </c>
      <c r="I17" s="100"/>
      <c r="J17" s="100"/>
      <c r="K17" t="s">
        <v>27</v>
      </c>
    </row>
    <row r="18" ht="21.75" customHeight="1"/>
    <row r="19" spans="8:11" ht="21.75" customHeight="1">
      <c r="H19" s="100">
        <f>'基本情報'!$F$4</f>
        <v>0</v>
      </c>
      <c r="I19" s="100"/>
      <c r="J19" s="100"/>
      <c r="K19" t="s">
        <v>28</v>
      </c>
    </row>
  </sheetData>
  <sheetProtection selectLockedCells="1"/>
  <mergeCells count="7">
    <mergeCell ref="C16:E16"/>
    <mergeCell ref="H19:J19"/>
    <mergeCell ref="H4:H6"/>
    <mergeCell ref="H17:J17"/>
    <mergeCell ref="H10:H12"/>
    <mergeCell ref="D8:G9"/>
    <mergeCell ref="D14:G15"/>
  </mergeCells>
  <conditionalFormatting sqref="F17 H19:J19 H17:J17">
    <cfRule type="cellIs" priority="3" dxfId="28" operator="equal" stopIfTrue="1">
      <formula>0</formula>
    </cfRule>
  </conditionalFormatting>
  <conditionalFormatting sqref="D8:G9">
    <cfRule type="containsText" priority="2" dxfId="4" operator="containsText" stopIfTrue="1" text="参加">
      <formula>NOT(ISERROR(SEARCH("参加",D8)))</formula>
    </cfRule>
  </conditionalFormatting>
  <conditionalFormatting sqref="D14:G15">
    <cfRule type="containsText" priority="1" dxfId="4" operator="containsText" stopIfTrue="1" text="参加">
      <formula>NOT(ISERROR(SEARCH("参加",D14)))</formula>
    </cfRule>
  </conditionalFormatting>
  <dataValidations count="2">
    <dataValidation allowBlank="1" showInputMessage="1" showErrorMessage="1" imeMode="on" sqref="F17 C16:E16 H17:J17 H19:J19"/>
    <dataValidation type="list" allowBlank="1" showInputMessage="1" showErrorMessage="1" sqref="D8:G9 D14:G15">
      <formula1>"参加,不参加,"</formula1>
    </dataValidation>
  </dataValidations>
  <hyperlinks>
    <hyperlink ref="L2" location="基本情報!A1" display="戻る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3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O32"/>
  <sheetViews>
    <sheetView showGridLines="0" zoomScale="90" zoomScaleNormal="90" zoomScaleSheetLayoutView="100" zoomScalePageLayoutView="0" workbookViewId="0" topLeftCell="A1">
      <selection activeCell="A3" sqref="A3:D3"/>
    </sheetView>
  </sheetViews>
  <sheetFormatPr defaultColWidth="9.00390625" defaultRowHeight="13.5"/>
  <cols>
    <col min="1" max="1" width="3.625" style="0" customWidth="1"/>
    <col min="2" max="2" width="21.625" style="0" customWidth="1"/>
    <col min="3" max="4" width="6.00390625" style="0" customWidth="1"/>
    <col min="5" max="5" width="17.875" style="0" customWidth="1"/>
    <col min="6" max="6" width="6.125" style="0" customWidth="1"/>
    <col min="7" max="7" width="3.625" style="0" customWidth="1"/>
    <col min="8" max="8" width="21.625" style="0" customWidth="1"/>
    <col min="9" max="10" width="6.00390625" style="0" customWidth="1"/>
    <col min="11" max="11" width="17.875" style="0" customWidth="1"/>
    <col min="12" max="12" width="8.625" style="0" customWidth="1"/>
    <col min="15" max="15" width="0" style="0" hidden="1" customWidth="1"/>
  </cols>
  <sheetData>
    <row r="1" spans="1:7" ht="18" customHeight="1">
      <c r="A1" s="11" t="s">
        <v>81</v>
      </c>
      <c r="B1" t="s">
        <v>15</v>
      </c>
      <c r="D1" s="134" t="str">
        <f>Sheet1!$E$6</f>
        <v>５月１７日</v>
      </c>
      <c r="E1" s="134"/>
      <c r="F1" s="134"/>
      <c r="G1" s="134"/>
    </row>
    <row r="2" ht="18" customHeight="1" thickBot="1">
      <c r="I2" s="33"/>
    </row>
    <row r="3" spans="1:15" ht="26.25" customHeight="1" thickBot="1">
      <c r="A3" s="139">
        <f>IF('基本情報'!$C$4="","",'基本情報'!$C$4)</f>
      </c>
      <c r="B3" s="140"/>
      <c r="C3" s="140"/>
      <c r="D3" s="141"/>
      <c r="E3" s="71"/>
      <c r="M3" s="35" t="s">
        <v>107</v>
      </c>
      <c r="O3">
        <v>1</v>
      </c>
    </row>
    <row r="4" ht="11.25" customHeight="1" thickBot="1">
      <c r="O4">
        <v>2</v>
      </c>
    </row>
    <row r="5" spans="1:15" ht="36.75" customHeight="1" thickBot="1">
      <c r="A5" s="73"/>
      <c r="B5" s="75" t="s">
        <v>111</v>
      </c>
      <c r="C5" s="74"/>
      <c r="D5" s="135">
        <f>COUNTA(A7:A16)</f>
        <v>0</v>
      </c>
      <c r="E5" s="136"/>
      <c r="G5" s="73"/>
      <c r="H5" s="75" t="s">
        <v>108</v>
      </c>
      <c r="I5" s="74"/>
      <c r="J5" s="135">
        <f>COUNTA(G7:G16)</f>
        <v>0</v>
      </c>
      <c r="K5" s="136"/>
      <c r="O5">
        <v>3</v>
      </c>
    </row>
    <row r="6" spans="1:15" ht="29.25" customHeight="1">
      <c r="A6" s="137" t="s">
        <v>104</v>
      </c>
      <c r="B6" s="138"/>
      <c r="C6" s="13" t="s">
        <v>105</v>
      </c>
      <c r="D6" s="13" t="s">
        <v>106</v>
      </c>
      <c r="E6" s="13" t="s">
        <v>103</v>
      </c>
      <c r="G6" s="137" t="s">
        <v>104</v>
      </c>
      <c r="H6" s="138"/>
      <c r="I6" s="21" t="s">
        <v>105</v>
      </c>
      <c r="J6" s="21" t="s">
        <v>106</v>
      </c>
      <c r="K6" s="21" t="s">
        <v>103</v>
      </c>
      <c r="O6">
        <v>4</v>
      </c>
    </row>
    <row r="7" spans="1:15" ht="29.25" customHeight="1">
      <c r="A7" s="72"/>
      <c r="B7" s="70">
        <f>IF(A7="","",VLOOKUP(A7,'選手情報'!$B$2:$I$51,2))</f>
      </c>
      <c r="C7" s="69">
        <f>IF(A7="","",VLOOKUP(A7,'選手情報'!$B$2:$I$51,4))</f>
      </c>
      <c r="D7" s="69">
        <f>IF(A7="","",VLOOKUP(A7,'選手情報'!$B$2:$I$51,5))</f>
      </c>
      <c r="E7" s="69">
        <f>IF(A7="","",VLOOKUP(A7,'選手情報'!$B$2:$I$51,8))</f>
      </c>
      <c r="G7" s="72"/>
      <c r="H7" s="70">
        <f>IF(G7="","",VLOOKUP(G7,'選手情報'!$B$2:$I$51,2))</f>
      </c>
      <c r="I7" s="69">
        <f>IF(G7="","",VLOOKUP(G7,'選手情報'!$B$2:$I$51,4))</f>
      </c>
      <c r="J7" s="69">
        <f>IF(G7="","",VLOOKUP(G7,'選手情報'!$B$2:$I$51,5))</f>
      </c>
      <c r="K7" s="69">
        <f>IF(G7="","",VLOOKUP(G7,'選手情報'!$B$2:$I$51,8))</f>
      </c>
      <c r="O7">
        <v>5</v>
      </c>
    </row>
    <row r="8" spans="1:15" ht="29.25" customHeight="1">
      <c r="A8" s="72"/>
      <c r="B8" s="70">
        <f>IF(A8="","",VLOOKUP(A8,'選手情報'!$B$2:$I$51,2))</f>
      </c>
      <c r="C8" s="69">
        <f>IF(A8="","",VLOOKUP(A8,'選手情報'!$B$2:$I$51,4))</f>
      </c>
      <c r="D8" s="69">
        <f>IF(A8="","",VLOOKUP(A8,'選手情報'!$B$2:$I$51,5))</f>
      </c>
      <c r="E8" s="69">
        <f>IF(A8="","",VLOOKUP(A8,'選手情報'!$B$2:$I$51,8))</f>
      </c>
      <c r="G8" s="72"/>
      <c r="H8" s="70">
        <f>IF(G8="","",VLOOKUP(G8,'選手情報'!$B$2:$I$51,2))</f>
      </c>
      <c r="I8" s="69">
        <f>IF(G8="","",VLOOKUP(G8,'選手情報'!$B$2:$I$51,4))</f>
      </c>
      <c r="J8" s="69">
        <f>IF(G8="","",VLOOKUP(G8,'選手情報'!$B$2:$I$51,5))</f>
      </c>
      <c r="K8" s="69">
        <f>IF(G8="","",VLOOKUP(G8,'選手情報'!$B$2:$I$51,8))</f>
      </c>
      <c r="O8">
        <v>6</v>
      </c>
    </row>
    <row r="9" spans="1:15" ht="29.25" customHeight="1">
      <c r="A9" s="72"/>
      <c r="B9" s="70">
        <f>IF(A9="","",VLOOKUP(A9,'選手情報'!$B$2:$I$51,2))</f>
      </c>
      <c r="C9" s="69">
        <f>IF(A9="","",VLOOKUP(A9,'選手情報'!$B$2:$I$51,4))</f>
      </c>
      <c r="D9" s="69">
        <f>IF(A9="","",VLOOKUP(A9,'選手情報'!$B$2:$I$51,5))</f>
      </c>
      <c r="E9" s="69">
        <f>IF(A9="","",VLOOKUP(A9,'選手情報'!$B$2:$I$51,8))</f>
      </c>
      <c r="G9" s="72"/>
      <c r="H9" s="70">
        <f>IF(G9="","",VLOOKUP(G9,'選手情報'!$B$2:$I$51,2))</f>
      </c>
      <c r="I9" s="69">
        <f>IF(G9="","",VLOOKUP(G9,'選手情報'!$B$2:$I$51,4))</f>
      </c>
      <c r="J9" s="69">
        <f>IF(G9="","",VLOOKUP(G9,'選手情報'!$B$2:$I$51,5))</f>
      </c>
      <c r="K9" s="69">
        <f>IF(G9="","",VLOOKUP(G9,'選手情報'!$B$2:$I$51,8))</f>
      </c>
      <c r="O9">
        <v>7</v>
      </c>
    </row>
    <row r="10" spans="1:15" ht="29.25" customHeight="1">
      <c r="A10" s="72"/>
      <c r="B10" s="70">
        <f>IF(A10="","",VLOOKUP(A10,'選手情報'!$B$2:$I$51,2))</f>
      </c>
      <c r="C10" s="69">
        <f>IF(A10="","",VLOOKUP(A10,'選手情報'!$B$2:$I$51,4))</f>
      </c>
      <c r="D10" s="69">
        <f>IF(A10="","",VLOOKUP(A10,'選手情報'!$B$2:$I$51,5))</f>
      </c>
      <c r="E10" s="69">
        <f>IF(A10="","",VLOOKUP(A10,'選手情報'!$B$2:$I$51,8))</f>
      </c>
      <c r="G10" s="72"/>
      <c r="H10" s="70">
        <f>IF(G10="","",VLOOKUP(G10,'選手情報'!$B$2:$I$51,2))</f>
      </c>
      <c r="I10" s="69">
        <f>IF(G10="","",VLOOKUP(G10,'選手情報'!$B$2:$I$51,4))</f>
      </c>
      <c r="J10" s="69">
        <f>IF(G10="","",VLOOKUP(G10,'選手情報'!$B$2:$I$51,5))</f>
      </c>
      <c r="K10" s="69">
        <f>IF(G10="","",VLOOKUP(G10,'選手情報'!$B$2:$I$51,8))</f>
      </c>
      <c r="O10">
        <v>8</v>
      </c>
    </row>
    <row r="11" spans="1:15" ht="29.25" customHeight="1">
      <c r="A11" s="72"/>
      <c r="B11" s="70">
        <f>IF(A11="","",VLOOKUP(A11,'選手情報'!$B$2:$I$51,2))</f>
      </c>
      <c r="C11" s="69">
        <f>IF(A11="","",VLOOKUP(A11,'選手情報'!$B$2:$I$51,4))</f>
      </c>
      <c r="D11" s="69">
        <f>IF(A11="","",VLOOKUP(A11,'選手情報'!$B$2:$I$51,5))</f>
      </c>
      <c r="E11" s="69">
        <f>IF(A11="","",VLOOKUP(A11,'選手情報'!$B$2:$I$51,8))</f>
      </c>
      <c r="G11" s="72"/>
      <c r="H11" s="70">
        <f>IF(G11="","",VLOOKUP(G11,'選手情報'!$B$2:$I$51,2))</f>
      </c>
      <c r="I11" s="69">
        <f>IF(G11="","",VLOOKUP(G11,'選手情報'!$B$2:$I$51,4))</f>
      </c>
      <c r="J11" s="69">
        <f>IF(G11="","",VLOOKUP(G11,'選手情報'!$B$2:$I$51,5))</f>
      </c>
      <c r="K11" s="69">
        <f>IF(G11="","",VLOOKUP(G11,'選手情報'!$B$2:$I$51,8))</f>
      </c>
      <c r="O11">
        <v>9</v>
      </c>
    </row>
    <row r="12" spans="1:15" ht="29.25" customHeight="1">
      <c r="A12" s="72"/>
      <c r="B12" s="70">
        <f>IF(A12="","",VLOOKUP(A12,'選手情報'!$B$2:$I$51,2))</f>
      </c>
      <c r="C12" s="69">
        <f>IF(A12="","",VLOOKUP(A12,'選手情報'!$B$2:$I$51,4))</f>
      </c>
      <c r="D12" s="69">
        <f>IF(A12="","",VLOOKUP(A12,'選手情報'!$B$2:$I$51,5))</f>
      </c>
      <c r="E12" s="69">
        <f>IF(A12="","",VLOOKUP(A12,'選手情報'!$B$2:$I$51,8))</f>
      </c>
      <c r="G12" s="72"/>
      <c r="H12" s="70">
        <f>IF(G12="","",VLOOKUP(G12,'選手情報'!$B$2:$I$51,2))</f>
      </c>
      <c r="I12" s="69">
        <f>IF(G12="","",VLOOKUP(G12,'選手情報'!$B$2:$I$51,4))</f>
      </c>
      <c r="J12" s="69">
        <f>IF(G12="","",VLOOKUP(G12,'選手情報'!$B$2:$I$51,5))</f>
      </c>
      <c r="K12" s="69">
        <f>IF(G12="","",VLOOKUP(G12,'選手情報'!$B$2:$I$51,8))</f>
      </c>
      <c r="O12">
        <v>10</v>
      </c>
    </row>
    <row r="13" spans="1:15" ht="29.25" customHeight="1">
      <c r="A13" s="72"/>
      <c r="B13" s="70">
        <f>IF(A13="","",VLOOKUP(A13,'選手情報'!$B$2:$I$51,2))</f>
      </c>
      <c r="C13" s="69">
        <f>IF(A13="","",VLOOKUP(A13,'選手情報'!$B$2:$I$51,4))</f>
      </c>
      <c r="D13" s="69">
        <f>IF(A13="","",VLOOKUP(A13,'選手情報'!$B$2:$I$51,5))</f>
      </c>
      <c r="E13" s="69">
        <f>IF(A13="","",VLOOKUP(A13,'選手情報'!$B$2:$I$51,8))</f>
      </c>
      <c r="G13" s="72"/>
      <c r="H13" s="70">
        <f>IF(G13="","",VLOOKUP(G13,'選手情報'!$B$2:$I$51,2))</f>
      </c>
      <c r="I13" s="69">
        <f>IF(G13="","",VLOOKUP(G13,'選手情報'!$B$2:$I$51,4))</f>
      </c>
      <c r="J13" s="69">
        <f>IF(G13="","",VLOOKUP(G13,'選手情報'!$B$2:$I$51,5))</f>
      </c>
      <c r="K13" s="69">
        <f>IF(G13="","",VLOOKUP(G13,'選手情報'!$B$2:$I$51,8))</f>
      </c>
      <c r="O13">
        <v>11</v>
      </c>
    </row>
    <row r="14" spans="1:15" ht="29.25" customHeight="1">
      <c r="A14" s="72"/>
      <c r="B14" s="70">
        <f>IF(A14="","",VLOOKUP(A14,'選手情報'!$B$2:$I$51,2))</f>
      </c>
      <c r="C14" s="69">
        <f>IF(A14="","",VLOOKUP(A14,'選手情報'!$B$2:$I$51,4))</f>
      </c>
      <c r="D14" s="69">
        <f>IF(A14="","",VLOOKUP(A14,'選手情報'!$B$2:$I$51,5))</f>
      </c>
      <c r="E14" s="69">
        <f>IF(A14="","",VLOOKUP(A14,'選手情報'!$B$2:$I$51,8))</f>
      </c>
      <c r="G14" s="72"/>
      <c r="H14" s="70">
        <f>IF(G14="","",VLOOKUP(G14,'選手情報'!$B$2:$I$51,2))</f>
      </c>
      <c r="I14" s="69">
        <f>IF(G14="","",VLOOKUP(G14,'選手情報'!$B$2:$I$51,4))</f>
      </c>
      <c r="J14" s="69">
        <f>IF(G14="","",VLOOKUP(G14,'選手情報'!$B$2:$I$51,5))</f>
      </c>
      <c r="K14" s="69">
        <f>IF(G14="","",VLOOKUP(G14,'選手情報'!$B$2:$I$51,8))</f>
      </c>
      <c r="O14">
        <v>12</v>
      </c>
    </row>
    <row r="15" spans="1:15" ht="29.25" customHeight="1">
      <c r="A15" s="72"/>
      <c r="B15" s="70">
        <f>IF(A15="","",VLOOKUP(A15,'選手情報'!$B$2:$I$51,2))</f>
      </c>
      <c r="C15" s="69">
        <f>IF(A15="","",VLOOKUP(A15,'選手情報'!$B$2:$I$51,4))</f>
      </c>
      <c r="D15" s="69">
        <f>IF(A15="","",VLOOKUP(A15,'選手情報'!$B$2:$I$51,5))</f>
      </c>
      <c r="E15" s="69">
        <f>IF(A15="","",VLOOKUP(A15,'選手情報'!$B$2:$I$51,8))</f>
      </c>
      <c r="G15" s="72"/>
      <c r="H15" s="70">
        <f>IF(G15="","",VLOOKUP(G15,'選手情報'!$B$2:$I$51,2))</f>
      </c>
      <c r="I15" s="69">
        <f>IF(G15="","",VLOOKUP(G15,'選手情報'!$B$2:$I$51,4))</f>
      </c>
      <c r="J15" s="69">
        <f>IF(G15="","",VLOOKUP(G15,'選手情報'!$B$2:$I$51,5))</f>
      </c>
      <c r="K15" s="69">
        <f>IF(G15="","",VLOOKUP(G15,'選手情報'!$B$2:$I$51,8))</f>
      </c>
      <c r="O15">
        <v>13</v>
      </c>
    </row>
    <row r="16" spans="1:15" ht="29.25" customHeight="1">
      <c r="A16" s="72"/>
      <c r="B16" s="70">
        <f>IF(A16="","",VLOOKUP(A16,'選手情報'!$B$2:$I$51,2))</f>
      </c>
      <c r="C16" s="69">
        <f>IF(A16="","",VLOOKUP(A16,'選手情報'!$B$2:$I$51,4))</f>
      </c>
      <c r="D16" s="69">
        <f>IF(A16="","",VLOOKUP(A16,'選手情報'!$B$2:$I$51,5))</f>
      </c>
      <c r="E16" s="69">
        <f>IF(A16="","",VLOOKUP(A16,'選手情報'!$B$2:$I$51,8))</f>
      </c>
      <c r="G16" s="72"/>
      <c r="H16" s="70">
        <f>IF(G16="","",VLOOKUP(G16,'選手情報'!$B$2:$I$51,2))</f>
      </c>
      <c r="I16" s="69">
        <f>IF(G16="","",VLOOKUP(G16,'選手情報'!$B$2:$I$51,4))</f>
      </c>
      <c r="J16" s="69">
        <f>IF(G16="","",VLOOKUP(G16,'選手情報'!$B$2:$I$51,5))</f>
      </c>
      <c r="K16" s="69">
        <f>IF(G16="","",VLOOKUP(G16,'選手情報'!$B$2:$I$51,8))</f>
      </c>
      <c r="O16">
        <v>14</v>
      </c>
    </row>
    <row r="17" ht="26.25" customHeight="1">
      <c r="O17">
        <v>15</v>
      </c>
    </row>
    <row r="18" ht="26.25" customHeight="1">
      <c r="O18">
        <v>16</v>
      </c>
    </row>
    <row r="19" ht="26.25" customHeight="1" thickBot="1">
      <c r="O19">
        <v>17</v>
      </c>
    </row>
    <row r="20" spans="1:15" ht="36.75" customHeight="1" thickBot="1">
      <c r="A20" s="73"/>
      <c r="B20" s="75" t="s">
        <v>75</v>
      </c>
      <c r="C20" s="74"/>
      <c r="D20" s="135">
        <f>COUNTA(A22:A31)</f>
        <v>0</v>
      </c>
      <c r="E20" s="136"/>
      <c r="G20" s="73"/>
      <c r="H20" s="75" t="s">
        <v>13</v>
      </c>
      <c r="I20" s="74"/>
      <c r="J20" s="135">
        <f>COUNTA(G22:G31)</f>
        <v>0</v>
      </c>
      <c r="K20" s="136"/>
      <c r="O20">
        <v>18</v>
      </c>
    </row>
    <row r="21" spans="1:15" ht="29.25" customHeight="1">
      <c r="A21" s="137" t="s">
        <v>104</v>
      </c>
      <c r="B21" s="138"/>
      <c r="C21" s="21" t="s">
        <v>105</v>
      </c>
      <c r="D21" s="21" t="s">
        <v>106</v>
      </c>
      <c r="E21" s="21" t="s">
        <v>103</v>
      </c>
      <c r="G21" s="137" t="s">
        <v>104</v>
      </c>
      <c r="H21" s="138"/>
      <c r="I21" s="21" t="s">
        <v>105</v>
      </c>
      <c r="J21" s="21" t="s">
        <v>106</v>
      </c>
      <c r="K21" s="21" t="s">
        <v>103</v>
      </c>
      <c r="O21">
        <v>19</v>
      </c>
    </row>
    <row r="22" spans="1:15" ht="29.25" customHeight="1">
      <c r="A22" s="72"/>
      <c r="B22" s="70">
        <f>IF(A22="","",VLOOKUP(A22,'選手情報'!$B$2:$I$51,2))</f>
      </c>
      <c r="C22" s="69">
        <f>IF(A22="","",VLOOKUP(A22,'選手情報'!$B$2:$I$51,4))</f>
      </c>
      <c r="D22" s="69">
        <f>IF(A22="","",VLOOKUP(A22,'選手情報'!$B$2:$I$51,5))</f>
      </c>
      <c r="E22" s="69">
        <f>IF(A22="","",VLOOKUP(A22,'選手情報'!$B$2:$I$51,8))</f>
      </c>
      <c r="G22" s="76"/>
      <c r="H22" s="70">
        <f>IF(G22="","",VLOOKUP(G22,'選手情報'!$B$2:$I$51,2))</f>
      </c>
      <c r="I22" s="69">
        <f>IF(G22="","",VLOOKUP(G22,'選手情報'!$B$2:$I$51,4))</f>
      </c>
      <c r="J22" s="69">
        <f>IF(G22="","",VLOOKUP(G22,'選手情報'!$B$2:$I$51,5))</f>
      </c>
      <c r="K22" s="69">
        <f>IF(G22="","",VLOOKUP(G22,'選手情報'!$B$2:$I$51,8))</f>
      </c>
      <c r="O22">
        <v>20</v>
      </c>
    </row>
    <row r="23" spans="1:15" ht="29.25" customHeight="1">
      <c r="A23" s="72"/>
      <c r="B23" s="70">
        <f>IF(A23="","",VLOOKUP(A23,'選手情報'!$B$2:$I$51,2))</f>
      </c>
      <c r="C23" s="69">
        <f>IF(A23="","",VLOOKUP(A23,'選手情報'!$B$2:$I$51,4))</f>
      </c>
      <c r="D23" s="69">
        <f>IF(A23="","",VLOOKUP(A23,'選手情報'!$B$2:$I$51,5))</f>
      </c>
      <c r="E23" s="69">
        <f>IF(A23="","",VLOOKUP(A23,'選手情報'!$B$2:$I$51,8))</f>
      </c>
      <c r="G23" s="76"/>
      <c r="H23" s="70">
        <f>IF(G23="","",VLOOKUP(G23,'選手情報'!$B$2:$I$51,2))</f>
      </c>
      <c r="I23" s="69">
        <f>IF(G23="","",VLOOKUP(G23,'選手情報'!$B$2:$I$51,4))</f>
      </c>
      <c r="J23" s="69">
        <f>IF(G23="","",VLOOKUP(G23,'選手情報'!$B$2:$I$51,5))</f>
      </c>
      <c r="K23" s="69">
        <f>IF(G23="","",VLOOKUP(G23,'選手情報'!$B$2:$I$51,8))</f>
      </c>
      <c r="O23">
        <v>21</v>
      </c>
    </row>
    <row r="24" spans="1:15" ht="29.25" customHeight="1">
      <c r="A24" s="72"/>
      <c r="B24" s="70">
        <f>IF(A24="","",VLOOKUP(A24,'選手情報'!$B$2:$I$51,2))</f>
      </c>
      <c r="C24" s="69">
        <f>IF(A24="","",VLOOKUP(A24,'選手情報'!$B$2:$I$51,4))</f>
      </c>
      <c r="D24" s="69">
        <f>IF(A24="","",VLOOKUP(A24,'選手情報'!$B$2:$I$51,5))</f>
      </c>
      <c r="E24" s="69">
        <f>IF(A24="","",VLOOKUP(A24,'選手情報'!$B$2:$I$51,8))</f>
      </c>
      <c r="G24" s="76"/>
      <c r="H24" s="70">
        <f>IF(G24="","",VLOOKUP(G24,'選手情報'!$B$2:$I$51,2))</f>
      </c>
      <c r="I24" s="69">
        <f>IF(G24="","",VLOOKUP(G24,'選手情報'!$B$2:$I$51,4))</f>
      </c>
      <c r="J24" s="69">
        <f>IF(G24="","",VLOOKUP(G24,'選手情報'!$B$2:$I$51,5))</f>
      </c>
      <c r="K24" s="69">
        <f>IF(G24="","",VLOOKUP(G24,'選手情報'!$B$2:$I$51,8))</f>
      </c>
      <c r="O24">
        <v>22</v>
      </c>
    </row>
    <row r="25" spans="1:15" ht="29.25" customHeight="1">
      <c r="A25" s="72"/>
      <c r="B25" s="70">
        <f>IF(A25="","",VLOOKUP(A25,'選手情報'!$B$2:$I$51,2))</f>
      </c>
      <c r="C25" s="69">
        <f>IF(A25="","",VLOOKUP(A25,'選手情報'!$B$2:$I$51,4))</f>
      </c>
      <c r="D25" s="69">
        <f>IF(A25="","",VLOOKUP(A25,'選手情報'!$B$2:$I$51,5))</f>
      </c>
      <c r="E25" s="69">
        <f>IF(A25="","",VLOOKUP(A25,'選手情報'!$B$2:$I$51,8))</f>
      </c>
      <c r="G25" s="76"/>
      <c r="H25" s="70">
        <f>IF(G25="","",VLOOKUP(G25,'選手情報'!$B$2:$I$51,2))</f>
      </c>
      <c r="I25" s="69">
        <f>IF(G25="","",VLOOKUP(G25,'選手情報'!$B$2:$I$51,4))</f>
      </c>
      <c r="J25" s="69">
        <f>IF(G25="","",VLOOKUP(G25,'選手情報'!$B$2:$I$51,5))</f>
      </c>
      <c r="K25" s="69">
        <f>IF(G25="","",VLOOKUP(G25,'選手情報'!$B$2:$I$51,8))</f>
      </c>
      <c r="O25">
        <v>23</v>
      </c>
    </row>
    <row r="26" spans="1:15" ht="29.25" customHeight="1">
      <c r="A26" s="72"/>
      <c r="B26" s="70">
        <f>IF(A26="","",VLOOKUP(A26,'選手情報'!$B$2:$I$51,2))</f>
      </c>
      <c r="C26" s="69">
        <f>IF(A26="","",VLOOKUP(A26,'選手情報'!$B$2:$I$51,4))</f>
      </c>
      <c r="D26" s="69">
        <f>IF(A26="","",VLOOKUP(A26,'選手情報'!$B$2:$I$51,5))</f>
      </c>
      <c r="E26" s="69">
        <f>IF(A26="","",VLOOKUP(A26,'選手情報'!$B$2:$I$51,8))</f>
      </c>
      <c r="G26" s="76"/>
      <c r="H26" s="70">
        <f>IF(G26="","",VLOOKUP(G26,'選手情報'!$B$2:$I$51,2))</f>
      </c>
      <c r="I26" s="69">
        <f>IF(G26="","",VLOOKUP(G26,'選手情報'!$B$2:$I$51,4))</f>
      </c>
      <c r="J26" s="69">
        <f>IF(G26="","",VLOOKUP(G26,'選手情報'!$B$2:$I$51,5))</f>
      </c>
      <c r="K26" s="69">
        <f>IF(G26="","",VLOOKUP(G26,'選手情報'!$B$2:$I$51,8))</f>
      </c>
      <c r="O26">
        <v>24</v>
      </c>
    </row>
    <row r="27" spans="1:15" ht="29.25" customHeight="1">
      <c r="A27" s="72"/>
      <c r="B27" s="70">
        <f>IF(A27="","",VLOOKUP(A27,'選手情報'!$B$2:$I$51,2))</f>
      </c>
      <c r="C27" s="69">
        <f>IF(A27="","",VLOOKUP(A27,'選手情報'!$B$2:$I$51,4))</f>
      </c>
      <c r="D27" s="69">
        <f>IF(A27="","",VLOOKUP(A27,'選手情報'!$B$2:$I$51,5))</f>
      </c>
      <c r="E27" s="69">
        <f>IF(A27="","",VLOOKUP(A27,'選手情報'!$B$2:$I$51,8))</f>
      </c>
      <c r="G27" s="76"/>
      <c r="H27" s="70">
        <f>IF(G27="","",VLOOKUP(G27,'選手情報'!$B$2:$I$51,2))</f>
      </c>
      <c r="I27" s="69">
        <f>IF(G27="","",VLOOKUP(G27,'選手情報'!$B$2:$I$51,4))</f>
      </c>
      <c r="J27" s="69">
        <f>IF(G27="","",VLOOKUP(G27,'選手情報'!$B$2:$I$51,5))</f>
      </c>
      <c r="K27" s="69">
        <f>IF(G27="","",VLOOKUP(G27,'選手情報'!$B$2:$I$51,8))</f>
      </c>
      <c r="O27">
        <v>25</v>
      </c>
    </row>
    <row r="28" spans="1:15" ht="29.25" customHeight="1">
      <c r="A28" s="72"/>
      <c r="B28" s="70">
        <f>IF(A28="","",VLOOKUP(A28,'選手情報'!$B$2:$I$51,2))</f>
      </c>
      <c r="C28" s="69">
        <f>IF(A28="","",VLOOKUP(A28,'選手情報'!$B$2:$I$51,4))</f>
      </c>
      <c r="D28" s="69">
        <f>IF(A28="","",VLOOKUP(A28,'選手情報'!$B$2:$I$51,5))</f>
      </c>
      <c r="E28" s="69">
        <f>IF(A28="","",VLOOKUP(A28,'選手情報'!$B$2:$I$51,8))</f>
      </c>
      <c r="G28" s="76"/>
      <c r="H28" s="70">
        <f>IF(G28="","",VLOOKUP(G28,'選手情報'!$B$2:$I$51,2))</f>
      </c>
      <c r="I28" s="69">
        <f>IF(G28="","",VLOOKUP(G28,'選手情報'!$B$2:$I$51,4))</f>
      </c>
      <c r="J28" s="69">
        <f>IF(G28="","",VLOOKUP(G28,'選手情報'!$B$2:$I$51,5))</f>
      </c>
      <c r="K28" s="69">
        <f>IF(G28="","",VLOOKUP(G28,'選手情報'!$B$2:$I$51,8))</f>
      </c>
      <c r="O28">
        <v>26</v>
      </c>
    </row>
    <row r="29" spans="1:15" ht="29.25" customHeight="1">
      <c r="A29" s="72"/>
      <c r="B29" s="70">
        <f>IF(A29="","",VLOOKUP(A29,'選手情報'!$B$2:$I$51,2))</f>
      </c>
      <c r="C29" s="69">
        <f>IF(A29="","",VLOOKUP(A29,'選手情報'!$B$2:$I$51,4))</f>
      </c>
      <c r="D29" s="69">
        <f>IF(A29="","",VLOOKUP(A29,'選手情報'!$B$2:$I$51,5))</f>
      </c>
      <c r="E29" s="69">
        <f>IF(A29="","",VLOOKUP(A29,'選手情報'!$B$2:$I$51,8))</f>
      </c>
      <c r="G29" s="76"/>
      <c r="H29" s="70">
        <f>IF(G29="","",VLOOKUP(G29,'選手情報'!$B$2:$I$51,2))</f>
      </c>
      <c r="I29" s="69">
        <f>IF(G29="","",VLOOKUP(G29,'選手情報'!$B$2:$I$51,4))</f>
      </c>
      <c r="J29" s="69">
        <f>IF(G29="","",VLOOKUP(G29,'選手情報'!$B$2:$I$51,5))</f>
      </c>
      <c r="K29" s="69">
        <f>IF(G29="","",VLOOKUP(G29,'選手情報'!$B$2:$I$51,8))</f>
      </c>
      <c r="O29">
        <v>27</v>
      </c>
    </row>
    <row r="30" spans="1:15" ht="29.25" customHeight="1">
      <c r="A30" s="72"/>
      <c r="B30" s="70">
        <f>IF(A30="","",VLOOKUP(A30,'選手情報'!$B$2:$I$51,2))</f>
      </c>
      <c r="C30" s="69">
        <f>IF(A30="","",VLOOKUP(A30,'選手情報'!$B$2:$I$51,4))</f>
      </c>
      <c r="D30" s="69">
        <f>IF(A30="","",VLOOKUP(A30,'選手情報'!$B$2:$I$51,5))</f>
      </c>
      <c r="E30" s="69">
        <f>IF(A30="","",VLOOKUP(A30,'選手情報'!$B$2:$I$51,8))</f>
      </c>
      <c r="G30" s="76"/>
      <c r="H30" s="70">
        <f>IF(G30="","",VLOOKUP(G30,'選手情報'!$B$2:$I$51,2))</f>
      </c>
      <c r="I30" s="69">
        <f>IF(G30="","",VLOOKUP(G30,'選手情報'!$B$2:$I$51,4))</f>
      </c>
      <c r="J30" s="69">
        <f>IF(G30="","",VLOOKUP(G30,'選手情報'!$B$2:$I$51,5))</f>
      </c>
      <c r="K30" s="69">
        <f>IF(G30="","",VLOOKUP(G30,'選手情報'!$B$2:$I$51,8))</f>
      </c>
      <c r="O30">
        <v>28</v>
      </c>
    </row>
    <row r="31" spans="1:15" ht="29.25" customHeight="1">
      <c r="A31" s="72"/>
      <c r="B31" s="70">
        <f>IF(A31="","",VLOOKUP(A31,'選手情報'!$B$2:$I$51,2))</f>
      </c>
      <c r="C31" s="69">
        <f>IF(A31="","",VLOOKUP(A31,'選手情報'!$B$2:$I$51,4))</f>
      </c>
      <c r="D31" s="69">
        <f>IF(A31="","",VLOOKUP(A31,'選手情報'!$B$2:$I$51,5))</f>
      </c>
      <c r="E31" s="69">
        <f>IF(A31="","",VLOOKUP(A31,'選手情報'!$B$2:$I$51,8))</f>
      </c>
      <c r="G31" s="76"/>
      <c r="H31" s="70">
        <f>IF(G31="","",VLOOKUP(G31,'選手情報'!$B$2:$I$51,2))</f>
      </c>
      <c r="I31" s="69">
        <f>IF(G31="","",VLOOKUP(G31,'選手情報'!$B$2:$I$51,4))</f>
      </c>
      <c r="J31" s="69">
        <f>IF(G31="","",VLOOKUP(G31,'選手情報'!$B$2:$I$51,5))</f>
      </c>
      <c r="K31" s="69">
        <f>IF(G31="","",VLOOKUP(G31,'選手情報'!$B$2:$I$51,8))</f>
      </c>
      <c r="O31">
        <v>29</v>
      </c>
    </row>
    <row r="32" ht="26.25" customHeight="1">
      <c r="O32">
        <v>30</v>
      </c>
    </row>
  </sheetData>
  <sheetProtection formatCells="0"/>
  <mergeCells count="10">
    <mergeCell ref="D1:G1"/>
    <mergeCell ref="D20:E20"/>
    <mergeCell ref="J20:K20"/>
    <mergeCell ref="A21:B21"/>
    <mergeCell ref="G21:H21"/>
    <mergeCell ref="A3:D3"/>
    <mergeCell ref="D5:E5"/>
    <mergeCell ref="J5:K5"/>
    <mergeCell ref="A6:B6"/>
    <mergeCell ref="G6:H6"/>
  </mergeCells>
  <conditionalFormatting sqref="B3:E3 H8:H9 H5:H6 H11:H12 H14:H15">
    <cfRule type="cellIs" priority="1" dxfId="28" operator="equal" stopIfTrue="1">
      <formula>0</formula>
    </cfRule>
  </conditionalFormatting>
  <conditionalFormatting sqref="K8:K9 K11:K12 K14:K15 K5:K6 C14:C15 C11:C12 C6 C8:C9">
    <cfRule type="cellIs" priority="2" dxfId="0" operator="equal" stopIfTrue="1">
      <formula>0</formula>
    </cfRule>
  </conditionalFormatting>
  <dataValidations count="1">
    <dataValidation type="list" allowBlank="1" showInputMessage="1" showErrorMessage="1" sqref="A7:A16 G7:G16 G22:G31 A22:A31">
      <formula1>$O$3:$O$52</formula1>
    </dataValidation>
  </dataValidations>
  <hyperlinks>
    <hyperlink ref="M3" location="基本情報!C4" display="戻る"/>
  </hyperlinks>
  <printOptions/>
  <pageMargins left="0.75" right="0.75" top="1" bottom="1" header="0.512" footer="0.512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N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0.625" style="0" customWidth="1"/>
    <col min="3" max="3" width="2.25390625" style="0" customWidth="1"/>
    <col min="4" max="4" width="22.125" style="0" customWidth="1"/>
    <col min="5" max="5" width="5.625" style="0" customWidth="1"/>
    <col min="6" max="6" width="5.25390625" style="0" customWidth="1"/>
    <col min="7" max="7" width="7.50390625" style="0" customWidth="1"/>
    <col min="8" max="8" width="7.25390625" style="0" customWidth="1"/>
    <col min="9" max="9" width="15.125" style="0" customWidth="1"/>
    <col min="10" max="10" width="3.875" style="0" customWidth="1"/>
    <col min="11" max="11" width="5.25390625" style="0" customWidth="1"/>
    <col min="12" max="12" width="6.875" style="0" customWidth="1"/>
    <col min="13" max="13" width="2.625" style="0" customWidth="1"/>
  </cols>
  <sheetData>
    <row r="1" spans="1:14" ht="32.25" customHeight="1">
      <c r="A1" s="11" t="s">
        <v>84</v>
      </c>
      <c r="B1" s="16" t="s">
        <v>43</v>
      </c>
      <c r="C1" s="16"/>
      <c r="D1" s="127" t="str">
        <f>Sheet1!$D$4</f>
        <v>６月１日</v>
      </c>
      <c r="E1" s="127"/>
      <c r="F1" s="127"/>
      <c r="G1" s="127"/>
      <c r="N1" s="51">
        <v>1</v>
      </c>
    </row>
    <row r="2" spans="2:14" ht="23.25" customHeight="1">
      <c r="B2" t="s">
        <v>62</v>
      </c>
      <c r="I2" s="104" t="s">
        <v>53</v>
      </c>
      <c r="J2" s="104"/>
      <c r="K2" s="104"/>
      <c r="L2" s="104"/>
      <c r="M2" s="104"/>
      <c r="N2" s="51">
        <v>2</v>
      </c>
    </row>
    <row r="3" spans="2:14" ht="43.5" customHeight="1">
      <c r="B3" s="129">
        <f>Sheet1!$C$4</f>
        <v>74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/>
      <c r="N3" s="51">
        <v>3</v>
      </c>
    </row>
    <row r="4" spans="2:14" ht="30.75" customHeight="1">
      <c r="B4" s="19" t="s">
        <v>40</v>
      </c>
      <c r="C4" s="20"/>
      <c r="D4" s="108">
        <f>'基本情報'!$C$4</f>
        <v>0</v>
      </c>
      <c r="E4" s="108"/>
      <c r="F4" s="109"/>
      <c r="G4" s="110" t="s">
        <v>51</v>
      </c>
      <c r="H4" s="111"/>
      <c r="I4" s="112">
        <f>'基本情報'!$F$4</f>
        <v>0</v>
      </c>
      <c r="J4" s="112"/>
      <c r="K4" s="112"/>
      <c r="L4" s="112"/>
      <c r="M4" s="113"/>
      <c r="N4" s="51">
        <v>4</v>
      </c>
    </row>
    <row r="5" spans="2:14" ht="30" customHeight="1">
      <c r="B5" s="4"/>
      <c r="C5" s="53"/>
      <c r="D5" s="36" t="s">
        <v>45</v>
      </c>
      <c r="E5" s="21" t="s">
        <v>46</v>
      </c>
      <c r="F5" s="21" t="s">
        <v>47</v>
      </c>
      <c r="G5" s="21" t="s">
        <v>48</v>
      </c>
      <c r="H5" s="21" t="s">
        <v>49</v>
      </c>
      <c r="I5" s="21" t="s">
        <v>50</v>
      </c>
      <c r="J5" s="114" t="s">
        <v>97</v>
      </c>
      <c r="K5" s="114"/>
      <c r="L5" s="114"/>
      <c r="M5" s="114"/>
      <c r="N5" s="51">
        <v>5</v>
      </c>
    </row>
    <row r="6" spans="2:14" ht="30" customHeight="1">
      <c r="B6" s="21" t="s">
        <v>56</v>
      </c>
      <c r="C6" s="54"/>
      <c r="D6" s="60">
        <f>IF(C6="","",VLOOKUP(C6,'選手情報'!$B$2:$I$51,2))</f>
      </c>
      <c r="E6" s="60">
        <f>IF(C6="","",VLOOKUP(C6,'選手情報'!$B$2:$I$51,4))</f>
      </c>
      <c r="F6" s="60">
        <f>IF(C6="","",VLOOKUP(C6,'選手情報'!$B$2:$I$51,5))</f>
      </c>
      <c r="G6" s="61">
        <f>IF(C6="","",VLOOKUP(C6,'選手情報'!$B$2:$I$51,6))</f>
      </c>
      <c r="H6" s="61">
        <f>IF(C6="","",VLOOKUP(C6,'選手情報'!$B$2:$I$51,7))</f>
      </c>
      <c r="I6" s="62">
        <f>IF(C6="","",VLOOKUP(C6,'選手情報'!$B$2:$I$51,3))</f>
      </c>
      <c r="J6" s="118">
        <f>IF(C6="","",VLOOKUP(C6,'選手情報'!$B$2:$I$51,8))</f>
      </c>
      <c r="K6" s="119"/>
      <c r="L6" s="119"/>
      <c r="M6" s="120"/>
      <c r="N6" s="51">
        <v>6</v>
      </c>
    </row>
    <row r="7" spans="2:14" ht="30" customHeight="1">
      <c r="B7" s="21" t="s">
        <v>57</v>
      </c>
      <c r="C7" s="54"/>
      <c r="D7" s="60">
        <f>IF(C7="","",VLOOKUP(C7,'選手情報'!$B$2:$I$51,2))</f>
      </c>
      <c r="E7" s="60">
        <f>IF(C7="","",VLOOKUP(C7,'選手情報'!$B$2:$I$51,4))</f>
      </c>
      <c r="F7" s="60">
        <f>IF(C7="","",VLOOKUP(C7,'選手情報'!$B$2:$I$51,5))</f>
      </c>
      <c r="G7" s="61">
        <f>IF(C7="","",VLOOKUP(C7,'選手情報'!$B$2:$I$51,6))</f>
      </c>
      <c r="H7" s="61">
        <f>IF(C7="","",VLOOKUP(C7,'選手情報'!$B$2:$I$51,7))</f>
      </c>
      <c r="I7" s="62">
        <f>IF(C7="","",VLOOKUP(C7,'選手情報'!$B$2:$I$51,3))</f>
      </c>
      <c r="J7" s="118">
        <f>IF(C7="","",VLOOKUP(C7,'選手情報'!$B$2:$I$51,8))</f>
      </c>
      <c r="K7" s="119"/>
      <c r="L7" s="119"/>
      <c r="M7" s="120"/>
      <c r="N7" s="51">
        <v>7</v>
      </c>
    </row>
    <row r="8" spans="2:14" ht="30" customHeight="1">
      <c r="B8" s="21" t="s">
        <v>58</v>
      </c>
      <c r="C8" s="54"/>
      <c r="D8" s="60">
        <f>IF(C8="","",VLOOKUP(C8,'選手情報'!$B$2:$I$51,2))</f>
      </c>
      <c r="E8" s="60">
        <f>IF(C8="","",VLOOKUP(C8,'選手情報'!$B$2:$I$51,4))</f>
      </c>
      <c r="F8" s="60">
        <f>IF(C8="","",VLOOKUP(C8,'選手情報'!$B$2:$I$51,5))</f>
      </c>
      <c r="G8" s="61">
        <f>IF(C8="","",VLOOKUP(C8,'選手情報'!$B$2:$I$51,6))</f>
      </c>
      <c r="H8" s="61">
        <f>IF(C8="","",VLOOKUP(C8,'選手情報'!$B$2:$I$51,7))</f>
      </c>
      <c r="I8" s="62">
        <f>IF(C8="","",VLOOKUP(C8,'選手情報'!$B$2:$I$51,3))</f>
      </c>
      <c r="J8" s="118">
        <f>IF(C8="","",VLOOKUP(C8,'選手情報'!$B$2:$I$51,8))</f>
      </c>
      <c r="K8" s="119"/>
      <c r="L8" s="119"/>
      <c r="M8" s="120"/>
      <c r="N8" s="51">
        <v>8</v>
      </c>
    </row>
    <row r="9" spans="2:14" ht="30" customHeight="1">
      <c r="B9" s="21" t="s">
        <v>59</v>
      </c>
      <c r="C9" s="54"/>
      <c r="D9" s="60">
        <f>IF(C9="","",VLOOKUP(C9,'選手情報'!$B$2:$I$51,2))</f>
      </c>
      <c r="E9" s="60">
        <f>IF(C9="","",VLOOKUP(C9,'選手情報'!$B$2:$I$51,4))</f>
      </c>
      <c r="F9" s="60">
        <f>IF(C9="","",VLOOKUP(C9,'選手情報'!$B$2:$I$51,5))</f>
      </c>
      <c r="G9" s="61">
        <f>IF(C9="","",VLOOKUP(C9,'選手情報'!$B$2:$I$51,6))</f>
      </c>
      <c r="H9" s="61">
        <f>IF(C9="","",VLOOKUP(C9,'選手情報'!$B$2:$I$51,7))</f>
      </c>
      <c r="I9" s="62">
        <f>IF(C9="","",VLOOKUP(C9,'選手情報'!$B$2:$I$51,3))</f>
      </c>
      <c r="J9" s="118">
        <f>IF(C9="","",VLOOKUP(C9,'選手情報'!$B$2:$I$51,8))</f>
      </c>
      <c r="K9" s="119"/>
      <c r="L9" s="119"/>
      <c r="M9" s="120"/>
      <c r="N9" s="51">
        <v>9</v>
      </c>
    </row>
    <row r="10" spans="2:14" ht="30" customHeight="1">
      <c r="B10" s="21" t="s">
        <v>60</v>
      </c>
      <c r="C10" s="54"/>
      <c r="D10" s="60">
        <f>IF(C10="","",VLOOKUP(C10,'選手情報'!$B$2:$I$51,2))</f>
      </c>
      <c r="E10" s="60">
        <f>IF(C10="","",VLOOKUP(C10,'選手情報'!$B$2:$I$51,4))</f>
      </c>
      <c r="F10" s="60">
        <f>IF(C10="","",VLOOKUP(C10,'選手情報'!$B$2:$I$51,5))</f>
      </c>
      <c r="G10" s="61">
        <f>IF(C10="","",VLOOKUP(C10,'選手情報'!$B$2:$I$51,6))</f>
      </c>
      <c r="H10" s="61">
        <f>IF(C10="","",VLOOKUP(C10,'選手情報'!$B$2:$I$51,7))</f>
      </c>
      <c r="I10" s="62">
        <f>IF(C10="","",VLOOKUP(C10,'選手情報'!$B$2:$I$51,3))</f>
      </c>
      <c r="J10" s="118">
        <f>IF(C10="","",VLOOKUP(C10,'選手情報'!$B$2:$I$51,8))</f>
      </c>
      <c r="K10" s="119"/>
      <c r="L10" s="119"/>
      <c r="M10" s="120"/>
      <c r="N10" s="51">
        <v>10</v>
      </c>
    </row>
    <row r="11" spans="2:14" ht="30" customHeight="1">
      <c r="B11" s="21" t="s">
        <v>61</v>
      </c>
      <c r="C11" s="54"/>
      <c r="D11" s="60">
        <f>IF(C11="","",VLOOKUP(C11,'選手情報'!$B$2:$I$51,2))</f>
      </c>
      <c r="E11" s="60">
        <f>IF(C11="","",VLOOKUP(C11,'選手情報'!$B$2:$I$51,4))</f>
      </c>
      <c r="F11" s="60">
        <f>IF(C11="","",VLOOKUP(C11,'選手情報'!$B$2:$I$51,5))</f>
      </c>
      <c r="G11" s="61">
        <f>IF(C11="","",VLOOKUP(C11,'選手情報'!$B$2:$I$51,6))</f>
      </c>
      <c r="H11" s="61">
        <f>IF(C11="","",VLOOKUP(C11,'選手情報'!$B$2:$I$51,7))</f>
      </c>
      <c r="I11" s="62">
        <f>IF(C11="","",VLOOKUP(C11,'選手情報'!$B$2:$I$51,3))</f>
      </c>
      <c r="J11" s="118">
        <f>IF(C11="","",VLOOKUP(C11,'選手情報'!$B$2:$I$51,8))</f>
      </c>
      <c r="K11" s="119"/>
      <c r="L11" s="119"/>
      <c r="M11" s="120"/>
      <c r="N11" s="51">
        <v>11</v>
      </c>
    </row>
    <row r="12" ht="13.5">
      <c r="N12" s="51">
        <v>12</v>
      </c>
    </row>
    <row r="13" ht="13.5">
      <c r="N13" s="51">
        <v>13</v>
      </c>
    </row>
    <row r="14" spans="2:14" ht="21" customHeight="1">
      <c r="B14" s="35" t="s">
        <v>85</v>
      </c>
      <c r="C14" s="35"/>
      <c r="N14" s="51">
        <v>14</v>
      </c>
    </row>
    <row r="15" ht="12.75">
      <c r="N15" s="51">
        <v>15</v>
      </c>
    </row>
    <row r="16" ht="12.75">
      <c r="N16" s="51">
        <v>16</v>
      </c>
    </row>
    <row r="17" ht="12.75">
      <c r="N17" s="51">
        <v>17</v>
      </c>
    </row>
    <row r="18" ht="12.75">
      <c r="N18" s="51">
        <v>18</v>
      </c>
    </row>
    <row r="19" ht="12.75">
      <c r="N19" s="51">
        <v>19</v>
      </c>
    </row>
    <row r="20" ht="12.75">
      <c r="N20" s="51">
        <v>20</v>
      </c>
    </row>
    <row r="21" ht="12.75">
      <c r="N21" s="51">
        <v>21</v>
      </c>
    </row>
    <row r="22" ht="12.75">
      <c r="N22" s="51">
        <v>22</v>
      </c>
    </row>
    <row r="23" ht="12.75">
      <c r="N23" s="51">
        <v>23</v>
      </c>
    </row>
    <row r="24" ht="12.75">
      <c r="N24" s="51">
        <v>24</v>
      </c>
    </row>
    <row r="25" ht="12.75">
      <c r="N25" s="51">
        <v>25</v>
      </c>
    </row>
    <row r="26" ht="12.75">
      <c r="N26" s="51">
        <v>26</v>
      </c>
    </row>
    <row r="27" ht="12.75">
      <c r="N27" s="51">
        <v>27</v>
      </c>
    </row>
    <row r="28" ht="12.75">
      <c r="N28" s="51">
        <v>28</v>
      </c>
    </row>
    <row r="29" ht="12.75">
      <c r="N29" s="51">
        <v>29</v>
      </c>
    </row>
    <row r="30" ht="12.75">
      <c r="N30" s="51">
        <v>30</v>
      </c>
    </row>
  </sheetData>
  <sheetProtection formatCells="0" selectLockedCells="1"/>
  <mergeCells count="13">
    <mergeCell ref="J5:M5"/>
    <mergeCell ref="D1:G1"/>
    <mergeCell ref="I2:M2"/>
    <mergeCell ref="B3:M3"/>
    <mergeCell ref="D4:F4"/>
    <mergeCell ref="G4:H4"/>
    <mergeCell ref="I4:M4"/>
    <mergeCell ref="J6:M6"/>
    <mergeCell ref="J7:M7"/>
    <mergeCell ref="J8:M8"/>
    <mergeCell ref="J9:M9"/>
    <mergeCell ref="J10:M10"/>
    <mergeCell ref="J11:M11"/>
  </mergeCells>
  <conditionalFormatting sqref="D4:F4 I4:M4">
    <cfRule type="cellIs" priority="1" dxfId="28" operator="equal" stopIfTrue="1">
      <formula>0</formula>
    </cfRule>
  </conditionalFormatting>
  <conditionalFormatting sqref="C6:C11">
    <cfRule type="cellIs" priority="2" dxfId="0" operator="equal" stopIfTrue="1">
      <formula>0</formula>
    </cfRule>
  </conditionalFormatting>
  <dataValidations count="2">
    <dataValidation allowBlank="1" showInputMessage="1" showErrorMessage="1" imeMode="on" sqref="D6:J11"/>
    <dataValidation type="list" allowBlank="1" showInputMessage="1" showErrorMessage="1" sqref="C6:C11">
      <formula1>$N$1:$N$30</formula1>
    </dataValidation>
  </dataValidations>
  <hyperlinks>
    <hyperlink ref="B14" location="基本情報!A1" display="戻る"/>
  </hyperlinks>
  <printOptions/>
  <pageMargins left="0.75" right="0.75" top="1" bottom="1" header="0.512" footer="0.512"/>
  <pageSetup horizontalDpi="600" verticalDpi="600" orientation="landscape" paperSize="9" scale="130" r:id="rId3"/>
  <ignoredErrors>
    <ignoredError sqref="D4 I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showGridLines="0" zoomScale="160" zoomScaleNormal="160" zoomScalePageLayoutView="0" workbookViewId="0" topLeftCell="A1">
      <pane xSplit="9" ySplit="11" topLeftCell="J12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4" sqref="C4"/>
    </sheetView>
  </sheetViews>
  <sheetFormatPr defaultColWidth="9.00390625" defaultRowHeight="13.5"/>
  <cols>
    <col min="1" max="1" width="4.625" style="0" customWidth="1"/>
    <col min="2" max="2" width="13.50390625" style="0" customWidth="1"/>
    <col min="3" max="3" width="25.875" style="0" customWidth="1"/>
    <col min="4" max="4" width="12.75390625" style="0" customWidth="1"/>
    <col min="5" max="5" width="16.50390625" style="0" customWidth="1"/>
    <col min="6" max="6" width="26.375" style="0" customWidth="1"/>
    <col min="7" max="7" width="10.00390625" style="0" customWidth="1"/>
    <col min="8" max="8" width="21.00390625" style="0" customWidth="1"/>
    <col min="9" max="9" width="11.50390625" style="0" customWidth="1"/>
    <col min="10" max="10" width="3.75390625" style="0" customWidth="1"/>
  </cols>
  <sheetData>
    <row r="1" spans="1:10" ht="28.5" customHeight="1">
      <c r="A1" s="37"/>
      <c r="B1" s="38" t="s">
        <v>39</v>
      </c>
      <c r="C1" s="37"/>
      <c r="D1" s="37"/>
      <c r="E1" s="37"/>
      <c r="F1" s="37"/>
      <c r="G1" s="37"/>
      <c r="H1" s="66"/>
      <c r="I1" s="66"/>
      <c r="J1" s="66"/>
    </row>
    <row r="2" spans="1:10" ht="41.25" customHeight="1">
      <c r="A2" s="37"/>
      <c r="B2" s="94" t="s">
        <v>96</v>
      </c>
      <c r="C2" s="95"/>
      <c r="D2" s="95"/>
      <c r="E2" s="95"/>
      <c r="F2" s="95"/>
      <c r="G2" s="37"/>
      <c r="H2" s="66"/>
      <c r="I2" s="66"/>
      <c r="J2" s="66"/>
    </row>
    <row r="3" spans="1:10" ht="9.75" customHeight="1">
      <c r="A3" s="37"/>
      <c r="B3" s="37"/>
      <c r="C3" s="37"/>
      <c r="D3" s="37"/>
      <c r="E3" s="37"/>
      <c r="F3" s="37"/>
      <c r="G3" s="37"/>
      <c r="H3" s="66"/>
      <c r="I3" s="66"/>
      <c r="J3" s="66"/>
    </row>
    <row r="4" spans="1:10" ht="33" customHeight="1">
      <c r="A4" s="37"/>
      <c r="B4" s="41" t="s">
        <v>40</v>
      </c>
      <c r="C4" s="77"/>
      <c r="D4" s="40"/>
      <c r="E4" s="41" t="s">
        <v>42</v>
      </c>
      <c r="F4" s="39"/>
      <c r="G4" s="37"/>
      <c r="H4" s="66"/>
      <c r="I4" s="66"/>
      <c r="J4" s="66"/>
    </row>
    <row r="5" spans="1:10" ht="33" customHeight="1">
      <c r="A5" s="37"/>
      <c r="B5" s="41" t="s">
        <v>41</v>
      </c>
      <c r="C5" s="39"/>
      <c r="D5" s="37"/>
      <c r="E5" s="37"/>
      <c r="F5" s="67" t="s">
        <v>95</v>
      </c>
      <c r="G5" s="66"/>
      <c r="H5" s="66"/>
      <c r="I5" s="66"/>
      <c r="J5" s="66"/>
    </row>
    <row r="6" spans="1:10" ht="21">
      <c r="A6" s="37"/>
      <c r="B6" s="38" t="s">
        <v>80</v>
      </c>
      <c r="C6" s="37"/>
      <c r="D6" s="37"/>
      <c r="E6" s="37"/>
      <c r="F6" s="37"/>
      <c r="G6" s="37"/>
      <c r="H6" s="66"/>
      <c r="I6" s="66"/>
      <c r="J6" s="66"/>
    </row>
    <row r="7" spans="1:10" ht="36" customHeight="1">
      <c r="A7" s="37"/>
      <c r="B7" s="42" t="s">
        <v>77</v>
      </c>
      <c r="C7" s="37"/>
      <c r="D7" s="37"/>
      <c r="E7" s="37"/>
      <c r="F7" s="37"/>
      <c r="G7" s="37"/>
      <c r="H7" s="66"/>
      <c r="I7" s="66"/>
      <c r="J7" s="66"/>
    </row>
    <row r="8" spans="1:10" ht="36" customHeight="1">
      <c r="A8" s="37"/>
      <c r="B8" s="42" t="s">
        <v>78</v>
      </c>
      <c r="C8" s="37"/>
      <c r="D8" s="37"/>
      <c r="E8" s="37"/>
      <c r="F8" s="37"/>
      <c r="G8" s="37"/>
      <c r="H8" s="66"/>
      <c r="I8" s="66"/>
      <c r="J8" s="66"/>
    </row>
    <row r="9" spans="1:10" ht="36" customHeight="1">
      <c r="A9" s="37"/>
      <c r="B9" s="42"/>
      <c r="C9" s="37"/>
      <c r="D9" s="37"/>
      <c r="E9" s="37"/>
      <c r="F9" s="37"/>
      <c r="G9" s="37"/>
      <c r="H9" s="66"/>
      <c r="I9" s="66"/>
      <c r="J9" s="66"/>
    </row>
    <row r="10" spans="1:10" ht="36" customHeight="1">
      <c r="A10" s="37"/>
      <c r="B10" s="42" t="s">
        <v>79</v>
      </c>
      <c r="C10" s="37"/>
      <c r="D10" s="37"/>
      <c r="E10" s="37"/>
      <c r="F10" s="37"/>
      <c r="G10" s="37"/>
      <c r="H10" s="66"/>
      <c r="I10" s="66"/>
      <c r="J10" s="66"/>
    </row>
    <row r="11" spans="1:10" ht="18" customHeight="1">
      <c r="A11" s="37"/>
      <c r="B11" s="37"/>
      <c r="C11" s="37"/>
      <c r="D11" s="37"/>
      <c r="E11" s="37"/>
      <c r="F11" s="37"/>
      <c r="G11" s="37"/>
      <c r="H11" s="66"/>
      <c r="I11" s="66"/>
      <c r="J11" s="66"/>
    </row>
    <row r="12" spans="1:10" ht="51" customHeight="1">
      <c r="A12" s="37"/>
      <c r="B12" s="37"/>
      <c r="C12" s="37"/>
      <c r="D12" s="37"/>
      <c r="E12" s="37"/>
      <c r="F12" s="37"/>
      <c r="G12" s="37"/>
      <c r="H12" s="66"/>
      <c r="I12" s="66"/>
      <c r="J12" s="66"/>
    </row>
    <row r="15" spans="1:10" ht="12.75">
      <c r="A15" s="66"/>
      <c r="B15" s="66"/>
      <c r="C15" s="66"/>
      <c r="D15" s="66"/>
      <c r="E15" s="66"/>
      <c r="F15" s="66"/>
      <c r="G15" s="66"/>
      <c r="H15" s="66"/>
      <c r="I15" s="66"/>
      <c r="J15" s="66"/>
    </row>
  </sheetData>
  <sheetProtection formatCells="0" selectLockedCells="1"/>
  <mergeCells count="1">
    <mergeCell ref="B2:F2"/>
  </mergeCells>
  <conditionalFormatting sqref="F4 C4:C5">
    <cfRule type="cellIs" priority="1" dxfId="27" operator="equal" stopIfTrue="1">
      <formula>0</formula>
    </cfRule>
  </conditionalFormatting>
  <dataValidations count="1">
    <dataValidation allowBlank="1" showInputMessage="1" showErrorMessage="1" imeMode="on" sqref="F4 C4:C5"/>
  </dataValidations>
  <hyperlinks>
    <hyperlink ref="F5" location="選手情報!A1" display="選手情報入力"/>
  </hyperlink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U51"/>
  <sheetViews>
    <sheetView showGridLines="0" zoomScale="86" zoomScaleNormal="86"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5.125" style="0" customWidth="1"/>
    <col min="3" max="3" width="11.50390625" style="0" customWidth="1"/>
    <col min="4" max="4" width="12.00390625" style="0" customWidth="1"/>
    <col min="5" max="6" width="5.625" style="0" customWidth="1"/>
    <col min="7" max="7" width="6.875" style="0" customWidth="1"/>
    <col min="8" max="8" width="5.625" style="0" customWidth="1"/>
    <col min="9" max="9" width="11.875" style="0" customWidth="1"/>
    <col min="10" max="10" width="4.25390625" style="0" customWidth="1"/>
    <col min="11" max="11" width="6.125" style="0" customWidth="1"/>
    <col min="12" max="12" width="5.125" style="0" customWidth="1"/>
    <col min="13" max="13" width="11.50390625" style="0" customWidth="1"/>
    <col min="14" max="14" width="12.00390625" style="0" customWidth="1"/>
    <col min="15" max="16" width="5.625" style="0" customWidth="1"/>
    <col min="17" max="17" width="6.875" style="0" customWidth="1"/>
    <col min="18" max="18" width="5.625" style="0" customWidth="1"/>
    <col min="19" max="19" width="11.875" style="0" customWidth="1"/>
  </cols>
  <sheetData>
    <row r="1" spans="1:19" ht="63.75" customHeight="1">
      <c r="A1" s="49" t="s">
        <v>8</v>
      </c>
      <c r="B1" s="43" t="s">
        <v>86</v>
      </c>
      <c r="C1" s="44" t="s">
        <v>45</v>
      </c>
      <c r="D1" s="45" t="s">
        <v>87</v>
      </c>
      <c r="E1" s="44" t="s">
        <v>46</v>
      </c>
      <c r="F1" s="44" t="s">
        <v>47</v>
      </c>
      <c r="G1" s="44" t="s">
        <v>48</v>
      </c>
      <c r="H1" s="44" t="s">
        <v>49</v>
      </c>
      <c r="I1" s="45" t="s">
        <v>98</v>
      </c>
      <c r="K1" s="50" t="s">
        <v>9</v>
      </c>
      <c r="L1" s="55" t="s">
        <v>86</v>
      </c>
      <c r="M1" s="56" t="s">
        <v>45</v>
      </c>
      <c r="N1" s="57" t="s">
        <v>87</v>
      </c>
      <c r="O1" s="56" t="s">
        <v>46</v>
      </c>
      <c r="P1" s="56" t="s">
        <v>47</v>
      </c>
      <c r="Q1" s="56" t="s">
        <v>48</v>
      </c>
      <c r="R1" s="56" t="s">
        <v>49</v>
      </c>
      <c r="S1" s="57" t="s">
        <v>98</v>
      </c>
    </row>
    <row r="2" spans="1:21" ht="14.25" customHeight="1">
      <c r="A2" s="48" t="s">
        <v>89</v>
      </c>
      <c r="B2" s="44">
        <v>1</v>
      </c>
      <c r="C2" s="46"/>
      <c r="D2" s="47"/>
      <c r="E2" s="44"/>
      <c r="F2" s="44"/>
      <c r="G2" s="64"/>
      <c r="H2" s="64"/>
      <c r="I2" s="84"/>
      <c r="K2" s="48"/>
      <c r="L2" s="56">
        <v>1</v>
      </c>
      <c r="M2" s="58"/>
      <c r="N2" s="59"/>
      <c r="O2" s="56"/>
      <c r="P2" s="56"/>
      <c r="Q2" s="65"/>
      <c r="R2" s="65"/>
      <c r="S2" s="63"/>
      <c r="U2" s="96" t="s">
        <v>85</v>
      </c>
    </row>
    <row r="3" spans="1:21" ht="14.25" customHeight="1">
      <c r="A3" s="48" t="s">
        <v>90</v>
      </c>
      <c r="B3" s="44">
        <v>2</v>
      </c>
      <c r="C3" s="46"/>
      <c r="D3" s="47"/>
      <c r="E3" s="44"/>
      <c r="F3" s="44"/>
      <c r="G3" s="64"/>
      <c r="H3" s="64"/>
      <c r="I3" s="84"/>
      <c r="K3" s="48"/>
      <c r="L3" s="56">
        <v>2</v>
      </c>
      <c r="M3" s="58"/>
      <c r="N3" s="59"/>
      <c r="O3" s="56"/>
      <c r="P3" s="56"/>
      <c r="Q3" s="65"/>
      <c r="R3" s="65"/>
      <c r="S3" s="63"/>
      <c r="U3" s="96"/>
    </row>
    <row r="4" spans="1:21" ht="14.25" customHeight="1">
      <c r="A4" s="48" t="s">
        <v>91</v>
      </c>
      <c r="B4" s="44">
        <v>3</v>
      </c>
      <c r="C4" s="46"/>
      <c r="D4" s="47"/>
      <c r="E4" s="44"/>
      <c r="F4" s="44"/>
      <c r="G4" s="64"/>
      <c r="H4" s="64"/>
      <c r="I4" s="84"/>
      <c r="K4" s="48"/>
      <c r="L4" s="56">
        <v>3</v>
      </c>
      <c r="M4" s="58"/>
      <c r="N4" s="59"/>
      <c r="O4" s="56"/>
      <c r="P4" s="56"/>
      <c r="Q4" s="65"/>
      <c r="R4" s="65"/>
      <c r="S4" s="63"/>
      <c r="U4" s="96"/>
    </row>
    <row r="5" spans="1:21" ht="14.25" customHeight="1">
      <c r="A5" s="48" t="s">
        <v>92</v>
      </c>
      <c r="B5" s="44">
        <v>4</v>
      </c>
      <c r="C5" s="46"/>
      <c r="D5" s="47"/>
      <c r="E5" s="44"/>
      <c r="F5" s="44"/>
      <c r="G5" s="64"/>
      <c r="H5" s="64"/>
      <c r="I5" s="84"/>
      <c r="K5" s="48"/>
      <c r="L5" s="56">
        <v>4</v>
      </c>
      <c r="M5" s="58"/>
      <c r="N5" s="59"/>
      <c r="O5" s="56"/>
      <c r="P5" s="56"/>
      <c r="Q5" s="65"/>
      <c r="R5" s="65"/>
      <c r="S5" s="63"/>
      <c r="U5" s="96"/>
    </row>
    <row r="6" spans="1:21" ht="14.25" customHeight="1">
      <c r="A6" s="48" t="s">
        <v>88</v>
      </c>
      <c r="B6" s="44">
        <v>5</v>
      </c>
      <c r="C6" s="46"/>
      <c r="D6" s="47"/>
      <c r="E6" s="44"/>
      <c r="F6" s="44"/>
      <c r="G6" s="64"/>
      <c r="H6" s="64"/>
      <c r="I6" s="84"/>
      <c r="K6" s="48"/>
      <c r="L6" s="56">
        <v>5</v>
      </c>
      <c r="M6" s="58"/>
      <c r="N6" s="59"/>
      <c r="O6" s="56"/>
      <c r="P6" s="56"/>
      <c r="Q6" s="65"/>
      <c r="R6" s="65"/>
      <c r="S6" s="63"/>
      <c r="U6" s="96"/>
    </row>
    <row r="7" spans="1:21" ht="14.25" customHeight="1">
      <c r="A7" s="48" t="s">
        <v>94</v>
      </c>
      <c r="B7" s="44">
        <v>6</v>
      </c>
      <c r="C7" s="46"/>
      <c r="D7" s="47"/>
      <c r="E7" s="44"/>
      <c r="F7" s="44"/>
      <c r="G7" s="64"/>
      <c r="H7" s="64"/>
      <c r="I7" s="84"/>
      <c r="K7" s="48"/>
      <c r="L7" s="56">
        <v>6</v>
      </c>
      <c r="M7" s="58"/>
      <c r="N7" s="59"/>
      <c r="O7" s="56"/>
      <c r="P7" s="56"/>
      <c r="Q7" s="65"/>
      <c r="R7" s="65"/>
      <c r="S7" s="63"/>
      <c r="U7" s="96"/>
    </row>
    <row r="8" spans="1:21" ht="14.25" customHeight="1">
      <c r="A8" s="48" t="s">
        <v>93</v>
      </c>
      <c r="B8" s="44">
        <v>7</v>
      </c>
      <c r="C8" s="46"/>
      <c r="D8" s="47"/>
      <c r="E8" s="44"/>
      <c r="F8" s="44"/>
      <c r="G8" s="64"/>
      <c r="H8" s="64"/>
      <c r="I8" s="84"/>
      <c r="K8" s="48"/>
      <c r="L8" s="56">
        <v>7</v>
      </c>
      <c r="M8" s="58"/>
      <c r="N8" s="59"/>
      <c r="O8" s="56"/>
      <c r="P8" s="56"/>
      <c r="Q8" s="65"/>
      <c r="R8" s="65"/>
      <c r="S8" s="63"/>
      <c r="U8" s="96"/>
    </row>
    <row r="9" spans="2:19" ht="14.25" customHeight="1">
      <c r="B9" s="44">
        <v>8</v>
      </c>
      <c r="C9" s="46"/>
      <c r="D9" s="47"/>
      <c r="E9" s="44"/>
      <c r="F9" s="44"/>
      <c r="G9" s="64"/>
      <c r="H9" s="64"/>
      <c r="I9" s="68"/>
      <c r="L9" s="56">
        <v>8</v>
      </c>
      <c r="M9" s="58"/>
      <c r="N9" s="59"/>
      <c r="O9" s="56"/>
      <c r="P9" s="56"/>
      <c r="Q9" s="65"/>
      <c r="R9" s="65"/>
      <c r="S9" s="63"/>
    </row>
    <row r="10" spans="2:19" ht="14.25" customHeight="1">
      <c r="B10" s="44">
        <v>9</v>
      </c>
      <c r="C10" s="46"/>
      <c r="D10" s="47"/>
      <c r="E10" s="44"/>
      <c r="F10" s="44"/>
      <c r="G10" s="64"/>
      <c r="H10" s="64"/>
      <c r="I10" s="68"/>
      <c r="L10" s="56">
        <v>9</v>
      </c>
      <c r="M10" s="58"/>
      <c r="N10" s="59"/>
      <c r="O10" s="56"/>
      <c r="P10" s="56"/>
      <c r="Q10" s="65"/>
      <c r="R10" s="65"/>
      <c r="S10" s="63"/>
    </row>
    <row r="11" spans="2:19" ht="14.25" customHeight="1">
      <c r="B11" s="44">
        <v>10</v>
      </c>
      <c r="C11" s="46"/>
      <c r="D11" s="47"/>
      <c r="E11" s="44"/>
      <c r="F11" s="44"/>
      <c r="G11" s="64"/>
      <c r="H11" s="64"/>
      <c r="I11" s="68"/>
      <c r="L11" s="56">
        <v>10</v>
      </c>
      <c r="M11" s="58"/>
      <c r="N11" s="59"/>
      <c r="O11" s="56"/>
      <c r="P11" s="56"/>
      <c r="Q11" s="65"/>
      <c r="R11" s="65"/>
      <c r="S11" s="63"/>
    </row>
    <row r="12" spans="2:19" ht="14.25" customHeight="1">
      <c r="B12" s="44">
        <v>11</v>
      </c>
      <c r="C12" s="46"/>
      <c r="D12" s="47"/>
      <c r="E12" s="44"/>
      <c r="F12" s="44"/>
      <c r="G12" s="64"/>
      <c r="H12" s="64"/>
      <c r="I12" s="68"/>
      <c r="L12" s="56">
        <v>11</v>
      </c>
      <c r="M12" s="58"/>
      <c r="N12" s="59"/>
      <c r="O12" s="56"/>
      <c r="P12" s="56"/>
      <c r="Q12" s="65"/>
      <c r="R12" s="65"/>
      <c r="S12" s="63"/>
    </row>
    <row r="13" spans="2:19" ht="14.25" customHeight="1">
      <c r="B13" s="44">
        <v>12</v>
      </c>
      <c r="C13" s="46"/>
      <c r="D13" s="47"/>
      <c r="E13" s="44"/>
      <c r="F13" s="44"/>
      <c r="G13" s="64"/>
      <c r="H13" s="64"/>
      <c r="I13" s="68"/>
      <c r="L13" s="56">
        <v>12</v>
      </c>
      <c r="M13" s="58"/>
      <c r="N13" s="59"/>
      <c r="O13" s="56"/>
      <c r="P13" s="56"/>
      <c r="Q13" s="65"/>
      <c r="R13" s="65"/>
      <c r="S13" s="63"/>
    </row>
    <row r="14" spans="2:19" ht="14.25" customHeight="1">
      <c r="B14" s="44">
        <v>13</v>
      </c>
      <c r="C14" s="46"/>
      <c r="D14" s="47"/>
      <c r="E14" s="44"/>
      <c r="F14" s="44"/>
      <c r="G14" s="64"/>
      <c r="H14" s="64"/>
      <c r="I14" s="68"/>
      <c r="L14" s="56">
        <v>13</v>
      </c>
      <c r="M14" s="58"/>
      <c r="N14" s="59"/>
      <c r="O14" s="56"/>
      <c r="P14" s="56"/>
      <c r="Q14" s="65"/>
      <c r="R14" s="65"/>
      <c r="S14" s="63"/>
    </row>
    <row r="15" spans="2:19" ht="14.25" customHeight="1">
      <c r="B15" s="44">
        <v>14</v>
      </c>
      <c r="C15" s="46"/>
      <c r="D15" s="47"/>
      <c r="E15" s="44"/>
      <c r="F15" s="44"/>
      <c r="G15" s="64"/>
      <c r="H15" s="64"/>
      <c r="I15" s="68"/>
      <c r="L15" s="56">
        <v>14</v>
      </c>
      <c r="M15" s="58"/>
      <c r="N15" s="59"/>
      <c r="O15" s="56"/>
      <c r="P15" s="56"/>
      <c r="Q15" s="65"/>
      <c r="R15" s="65"/>
      <c r="S15" s="63"/>
    </row>
    <row r="16" spans="2:19" ht="14.25" customHeight="1">
      <c r="B16" s="44">
        <v>15</v>
      </c>
      <c r="C16" s="46"/>
      <c r="D16" s="47"/>
      <c r="E16" s="44"/>
      <c r="F16" s="44"/>
      <c r="G16" s="64"/>
      <c r="H16" s="64"/>
      <c r="I16" s="68"/>
      <c r="L16" s="56">
        <v>15</v>
      </c>
      <c r="M16" s="58"/>
      <c r="N16" s="59"/>
      <c r="O16" s="56"/>
      <c r="P16" s="56"/>
      <c r="Q16" s="65"/>
      <c r="R16" s="65"/>
      <c r="S16" s="63"/>
    </row>
    <row r="17" spans="2:19" ht="14.25" customHeight="1">
      <c r="B17" s="44">
        <v>16</v>
      </c>
      <c r="C17" s="46"/>
      <c r="D17" s="47"/>
      <c r="E17" s="44"/>
      <c r="F17" s="44"/>
      <c r="G17" s="64"/>
      <c r="H17" s="64"/>
      <c r="I17" s="68"/>
      <c r="L17" s="56">
        <v>16</v>
      </c>
      <c r="M17" s="58"/>
      <c r="N17" s="59"/>
      <c r="O17" s="56"/>
      <c r="P17" s="56"/>
      <c r="Q17" s="65"/>
      <c r="R17" s="65"/>
      <c r="S17" s="63"/>
    </row>
    <row r="18" spans="2:19" ht="14.25" customHeight="1">
      <c r="B18" s="44">
        <v>17</v>
      </c>
      <c r="C18" s="46"/>
      <c r="D18" s="47"/>
      <c r="E18" s="44"/>
      <c r="F18" s="44"/>
      <c r="G18" s="64"/>
      <c r="H18" s="64"/>
      <c r="I18" s="68"/>
      <c r="L18" s="56">
        <v>17</v>
      </c>
      <c r="M18" s="58"/>
      <c r="N18" s="59"/>
      <c r="O18" s="56"/>
      <c r="P18" s="56"/>
      <c r="Q18" s="65"/>
      <c r="R18" s="65"/>
      <c r="S18" s="63"/>
    </row>
    <row r="19" spans="2:19" ht="14.25" customHeight="1">
      <c r="B19" s="44">
        <v>18</v>
      </c>
      <c r="C19" s="46"/>
      <c r="D19" s="47"/>
      <c r="E19" s="44"/>
      <c r="F19" s="44"/>
      <c r="G19" s="64"/>
      <c r="H19" s="64"/>
      <c r="I19" s="68"/>
      <c r="L19" s="56">
        <v>18</v>
      </c>
      <c r="M19" s="58"/>
      <c r="N19" s="59"/>
      <c r="O19" s="56"/>
      <c r="P19" s="56"/>
      <c r="Q19" s="65"/>
      <c r="R19" s="65"/>
      <c r="S19" s="63"/>
    </row>
    <row r="20" spans="2:19" ht="14.25" customHeight="1">
      <c r="B20" s="44">
        <v>19</v>
      </c>
      <c r="C20" s="46"/>
      <c r="D20" s="47"/>
      <c r="E20" s="44"/>
      <c r="F20" s="44"/>
      <c r="G20" s="64"/>
      <c r="H20" s="64"/>
      <c r="I20" s="68"/>
      <c r="L20" s="56">
        <v>19</v>
      </c>
      <c r="M20" s="58"/>
      <c r="N20" s="59"/>
      <c r="O20" s="56"/>
      <c r="P20" s="56"/>
      <c r="Q20" s="65"/>
      <c r="R20" s="65"/>
      <c r="S20" s="63"/>
    </row>
    <row r="21" spans="2:19" ht="14.25" customHeight="1">
      <c r="B21" s="44">
        <v>20</v>
      </c>
      <c r="C21" s="46"/>
      <c r="D21" s="47"/>
      <c r="E21" s="44"/>
      <c r="F21" s="44"/>
      <c r="G21" s="64"/>
      <c r="H21" s="64"/>
      <c r="I21" s="68"/>
      <c r="L21" s="56">
        <v>20</v>
      </c>
      <c r="M21" s="58"/>
      <c r="N21" s="59"/>
      <c r="O21" s="56"/>
      <c r="P21" s="56"/>
      <c r="Q21" s="65"/>
      <c r="R21" s="65"/>
      <c r="S21" s="63"/>
    </row>
    <row r="22" spans="2:19" ht="14.25" customHeight="1">
      <c r="B22" s="44">
        <v>21</v>
      </c>
      <c r="C22" s="46"/>
      <c r="D22" s="47"/>
      <c r="E22" s="44"/>
      <c r="F22" s="44"/>
      <c r="G22" s="64"/>
      <c r="H22" s="64"/>
      <c r="I22" s="68"/>
      <c r="L22" s="56">
        <v>21</v>
      </c>
      <c r="M22" s="58"/>
      <c r="N22" s="59"/>
      <c r="O22" s="56"/>
      <c r="P22" s="56"/>
      <c r="Q22" s="65"/>
      <c r="R22" s="65"/>
      <c r="S22" s="63"/>
    </row>
    <row r="23" spans="2:19" ht="14.25" customHeight="1">
      <c r="B23" s="44">
        <v>22</v>
      </c>
      <c r="C23" s="46"/>
      <c r="D23" s="47"/>
      <c r="E23" s="44"/>
      <c r="F23" s="44"/>
      <c r="G23" s="64"/>
      <c r="H23" s="64"/>
      <c r="I23" s="68"/>
      <c r="L23" s="56">
        <v>22</v>
      </c>
      <c r="M23" s="58"/>
      <c r="N23" s="59"/>
      <c r="O23" s="56"/>
      <c r="P23" s="56"/>
      <c r="Q23" s="65"/>
      <c r="R23" s="65"/>
      <c r="S23" s="63"/>
    </row>
    <row r="24" spans="2:19" ht="14.25" customHeight="1">
      <c r="B24" s="44">
        <v>23</v>
      </c>
      <c r="C24" s="46"/>
      <c r="D24" s="47"/>
      <c r="E24" s="44"/>
      <c r="F24" s="44"/>
      <c r="G24" s="64"/>
      <c r="H24" s="64"/>
      <c r="I24" s="68"/>
      <c r="L24" s="56">
        <v>23</v>
      </c>
      <c r="M24" s="58"/>
      <c r="N24" s="59"/>
      <c r="O24" s="56"/>
      <c r="P24" s="56"/>
      <c r="Q24" s="65"/>
      <c r="R24" s="65"/>
      <c r="S24" s="63"/>
    </row>
    <row r="25" spans="2:19" ht="14.25" customHeight="1">
      <c r="B25" s="44">
        <v>24</v>
      </c>
      <c r="C25" s="46"/>
      <c r="D25" s="47"/>
      <c r="E25" s="44"/>
      <c r="F25" s="44"/>
      <c r="G25" s="64"/>
      <c r="H25" s="64"/>
      <c r="I25" s="68"/>
      <c r="L25" s="56">
        <v>24</v>
      </c>
      <c r="M25" s="58"/>
      <c r="N25" s="59"/>
      <c r="O25" s="56"/>
      <c r="P25" s="56"/>
      <c r="Q25" s="65"/>
      <c r="R25" s="65"/>
      <c r="S25" s="63"/>
    </row>
    <row r="26" spans="2:19" ht="14.25" customHeight="1">
      <c r="B26" s="44">
        <v>25</v>
      </c>
      <c r="C26" s="46"/>
      <c r="D26" s="47"/>
      <c r="E26" s="44"/>
      <c r="F26" s="44"/>
      <c r="G26" s="64"/>
      <c r="H26" s="64"/>
      <c r="I26" s="68"/>
      <c r="L26" s="56">
        <v>25</v>
      </c>
      <c r="M26" s="58"/>
      <c r="N26" s="59"/>
      <c r="O26" s="56"/>
      <c r="P26" s="56"/>
      <c r="Q26" s="65"/>
      <c r="R26" s="65"/>
      <c r="S26" s="63"/>
    </row>
    <row r="27" spans="2:19" ht="14.25" customHeight="1">
      <c r="B27" s="44">
        <v>26</v>
      </c>
      <c r="C27" s="46"/>
      <c r="D27" s="47"/>
      <c r="E27" s="44"/>
      <c r="F27" s="44"/>
      <c r="G27" s="64"/>
      <c r="H27" s="64"/>
      <c r="I27" s="68"/>
      <c r="L27" s="56">
        <v>26</v>
      </c>
      <c r="M27" s="58"/>
      <c r="N27" s="59"/>
      <c r="O27" s="56"/>
      <c r="P27" s="56"/>
      <c r="Q27" s="65"/>
      <c r="R27" s="65"/>
      <c r="S27" s="63"/>
    </row>
    <row r="28" spans="2:19" ht="14.25" customHeight="1">
      <c r="B28" s="44">
        <v>27</v>
      </c>
      <c r="C28" s="46"/>
      <c r="D28" s="47"/>
      <c r="E28" s="44"/>
      <c r="F28" s="44"/>
      <c r="G28" s="64"/>
      <c r="H28" s="64"/>
      <c r="I28" s="68"/>
      <c r="L28" s="56">
        <v>27</v>
      </c>
      <c r="M28" s="58"/>
      <c r="N28" s="59"/>
      <c r="O28" s="56"/>
      <c r="P28" s="56"/>
      <c r="Q28" s="65"/>
      <c r="R28" s="65"/>
      <c r="S28" s="63"/>
    </row>
    <row r="29" spans="2:19" ht="14.25" customHeight="1">
      <c r="B29" s="44">
        <v>28</v>
      </c>
      <c r="C29" s="46"/>
      <c r="D29" s="47"/>
      <c r="E29" s="44"/>
      <c r="F29" s="44"/>
      <c r="G29" s="64"/>
      <c r="H29" s="64"/>
      <c r="I29" s="68"/>
      <c r="L29" s="56">
        <v>28</v>
      </c>
      <c r="M29" s="58"/>
      <c r="N29" s="59"/>
      <c r="O29" s="56"/>
      <c r="P29" s="56"/>
      <c r="Q29" s="65"/>
      <c r="R29" s="65"/>
      <c r="S29" s="63"/>
    </row>
    <row r="30" spans="2:19" ht="14.25" customHeight="1">
      <c r="B30" s="44">
        <v>29</v>
      </c>
      <c r="C30" s="46"/>
      <c r="D30" s="47"/>
      <c r="E30" s="44"/>
      <c r="F30" s="44"/>
      <c r="G30" s="64"/>
      <c r="H30" s="64"/>
      <c r="I30" s="68"/>
      <c r="L30" s="56">
        <v>29</v>
      </c>
      <c r="M30" s="58"/>
      <c r="N30" s="59"/>
      <c r="O30" s="56"/>
      <c r="P30" s="56"/>
      <c r="Q30" s="65"/>
      <c r="R30" s="65"/>
      <c r="S30" s="63"/>
    </row>
    <row r="31" spans="2:19" ht="14.25" customHeight="1">
      <c r="B31" s="44">
        <v>30</v>
      </c>
      <c r="C31" s="46"/>
      <c r="D31" s="47"/>
      <c r="E31" s="44"/>
      <c r="F31" s="44"/>
      <c r="G31" s="64"/>
      <c r="H31" s="64"/>
      <c r="I31" s="68"/>
      <c r="L31" s="56">
        <v>30</v>
      </c>
      <c r="M31" s="58"/>
      <c r="N31" s="59"/>
      <c r="O31" s="56"/>
      <c r="P31" s="56"/>
      <c r="Q31" s="63"/>
      <c r="R31" s="63"/>
      <c r="S31" s="63"/>
    </row>
    <row r="32" spans="2:9" ht="12.75">
      <c r="B32" s="44">
        <v>31</v>
      </c>
      <c r="C32" s="46"/>
      <c r="D32" s="47"/>
      <c r="E32" s="44"/>
      <c r="F32" s="44"/>
      <c r="G32" s="64"/>
      <c r="H32" s="64"/>
      <c r="I32" s="68"/>
    </row>
    <row r="33" spans="2:9" ht="12.75">
      <c r="B33" s="44">
        <v>32</v>
      </c>
      <c r="C33" s="46"/>
      <c r="D33" s="47"/>
      <c r="E33" s="44"/>
      <c r="F33" s="44"/>
      <c r="G33" s="64"/>
      <c r="H33" s="64"/>
      <c r="I33" s="68"/>
    </row>
    <row r="34" spans="2:9" ht="12.75">
      <c r="B34" s="44">
        <v>33</v>
      </c>
      <c r="C34" s="46"/>
      <c r="D34" s="47"/>
      <c r="E34" s="44"/>
      <c r="F34" s="44"/>
      <c r="G34" s="64"/>
      <c r="H34" s="64"/>
      <c r="I34" s="68"/>
    </row>
    <row r="35" spans="2:9" ht="12.75">
      <c r="B35" s="44">
        <v>34</v>
      </c>
      <c r="C35" s="46"/>
      <c r="D35" s="47"/>
      <c r="E35" s="44"/>
      <c r="F35" s="44"/>
      <c r="G35" s="64"/>
      <c r="H35" s="64"/>
      <c r="I35" s="68"/>
    </row>
    <row r="36" spans="2:9" ht="12.75">
      <c r="B36" s="44">
        <v>35</v>
      </c>
      <c r="C36" s="46"/>
      <c r="D36" s="47"/>
      <c r="E36" s="44"/>
      <c r="F36" s="44"/>
      <c r="G36" s="64"/>
      <c r="H36" s="64"/>
      <c r="I36" s="68"/>
    </row>
    <row r="37" spans="2:9" ht="12.75">
      <c r="B37" s="44">
        <v>36</v>
      </c>
      <c r="C37" s="46"/>
      <c r="D37" s="47"/>
      <c r="E37" s="44"/>
      <c r="F37" s="44"/>
      <c r="G37" s="64"/>
      <c r="H37" s="64"/>
      <c r="I37" s="68"/>
    </row>
    <row r="38" spans="2:9" ht="12.75">
      <c r="B38" s="44">
        <v>37</v>
      </c>
      <c r="C38" s="46"/>
      <c r="D38" s="47"/>
      <c r="E38" s="44"/>
      <c r="F38" s="44"/>
      <c r="G38" s="64"/>
      <c r="H38" s="64"/>
      <c r="I38" s="68"/>
    </row>
    <row r="39" spans="2:9" ht="12.75">
      <c r="B39" s="44">
        <v>38</v>
      </c>
      <c r="C39" s="46"/>
      <c r="D39" s="47"/>
      <c r="E39" s="44"/>
      <c r="F39" s="44"/>
      <c r="G39" s="64"/>
      <c r="H39" s="64"/>
      <c r="I39" s="68"/>
    </row>
    <row r="40" spans="2:9" ht="12.75">
      <c r="B40" s="44">
        <v>39</v>
      </c>
      <c r="C40" s="46"/>
      <c r="D40" s="47"/>
      <c r="E40" s="44"/>
      <c r="F40" s="44"/>
      <c r="G40" s="64"/>
      <c r="H40" s="64"/>
      <c r="I40" s="68"/>
    </row>
    <row r="41" spans="2:9" ht="12.75">
      <c r="B41" s="44">
        <v>40</v>
      </c>
      <c r="C41" s="46"/>
      <c r="D41" s="47"/>
      <c r="E41" s="44"/>
      <c r="F41" s="44"/>
      <c r="G41" s="64"/>
      <c r="H41" s="64"/>
      <c r="I41" s="68"/>
    </row>
    <row r="42" spans="2:9" ht="12.75">
      <c r="B42" s="44">
        <v>41</v>
      </c>
      <c r="C42" s="46"/>
      <c r="D42" s="47"/>
      <c r="E42" s="44"/>
      <c r="F42" s="44"/>
      <c r="G42" s="64"/>
      <c r="H42" s="64"/>
      <c r="I42" s="68"/>
    </row>
    <row r="43" spans="2:9" ht="12.75">
      <c r="B43" s="44">
        <v>42</v>
      </c>
      <c r="C43" s="46"/>
      <c r="D43" s="47"/>
      <c r="E43" s="44"/>
      <c r="F43" s="44"/>
      <c r="G43" s="64"/>
      <c r="H43" s="64"/>
      <c r="I43" s="68"/>
    </row>
    <row r="44" spans="2:9" ht="12.75">
      <c r="B44" s="44">
        <v>43</v>
      </c>
      <c r="C44" s="46"/>
      <c r="D44" s="47"/>
      <c r="E44" s="44"/>
      <c r="F44" s="44"/>
      <c r="G44" s="64"/>
      <c r="H44" s="64"/>
      <c r="I44" s="68"/>
    </row>
    <row r="45" spans="2:9" ht="12.75">
      <c r="B45" s="44">
        <v>44</v>
      </c>
      <c r="C45" s="46"/>
      <c r="D45" s="47"/>
      <c r="E45" s="44"/>
      <c r="F45" s="44"/>
      <c r="G45" s="64"/>
      <c r="H45" s="64"/>
      <c r="I45" s="68"/>
    </row>
    <row r="46" spans="2:9" ht="12.75">
      <c r="B46" s="44">
        <v>45</v>
      </c>
      <c r="C46" s="46"/>
      <c r="D46" s="47"/>
      <c r="E46" s="44"/>
      <c r="F46" s="44"/>
      <c r="G46" s="64"/>
      <c r="H46" s="64"/>
      <c r="I46" s="68"/>
    </row>
    <row r="47" spans="2:9" ht="12.75">
      <c r="B47" s="44">
        <v>46</v>
      </c>
      <c r="C47" s="46"/>
      <c r="D47" s="47"/>
      <c r="E47" s="44"/>
      <c r="F47" s="44"/>
      <c r="G47" s="64"/>
      <c r="H47" s="64"/>
      <c r="I47" s="68"/>
    </row>
    <row r="48" spans="2:9" ht="12.75">
      <c r="B48" s="44">
        <v>47</v>
      </c>
      <c r="C48" s="46"/>
      <c r="D48" s="47"/>
      <c r="E48" s="44"/>
      <c r="F48" s="44"/>
      <c r="G48" s="64"/>
      <c r="H48" s="64"/>
      <c r="I48" s="68"/>
    </row>
    <row r="49" spans="2:9" ht="12.75">
      <c r="B49" s="44">
        <v>48</v>
      </c>
      <c r="C49" s="46"/>
      <c r="D49" s="47"/>
      <c r="E49" s="44"/>
      <c r="F49" s="44"/>
      <c r="G49" s="64"/>
      <c r="H49" s="64"/>
      <c r="I49" s="68"/>
    </row>
    <row r="50" spans="2:9" ht="12.75">
      <c r="B50" s="44">
        <v>49</v>
      </c>
      <c r="C50" s="46"/>
      <c r="D50" s="47"/>
      <c r="E50" s="44"/>
      <c r="F50" s="44"/>
      <c r="G50" s="64"/>
      <c r="H50" s="64"/>
      <c r="I50" s="68"/>
    </row>
    <row r="51" spans="2:9" ht="12.75">
      <c r="B51" s="44">
        <v>50</v>
      </c>
      <c r="C51" s="46"/>
      <c r="D51" s="47"/>
      <c r="E51" s="44"/>
      <c r="F51" s="44"/>
      <c r="G51" s="64"/>
      <c r="H51" s="64"/>
      <c r="I51" s="68"/>
    </row>
  </sheetData>
  <sheetProtection/>
  <mergeCells count="1">
    <mergeCell ref="U2:U8"/>
  </mergeCells>
  <conditionalFormatting sqref="C2:I51">
    <cfRule type="cellIs" priority="1" dxfId="0" operator="equal" stopIfTrue="1">
      <formula>0</formula>
    </cfRule>
  </conditionalFormatting>
  <conditionalFormatting sqref="M2:S31">
    <cfRule type="cellIs" priority="2" dxfId="7" operator="equal" stopIfTrue="1">
      <formula>0</formula>
    </cfRule>
  </conditionalFormatting>
  <dataValidations count="4">
    <dataValidation allowBlank="1" showInputMessage="1" showErrorMessage="1" imeMode="on" sqref="C2:C51 M2:M31"/>
    <dataValidation type="list" allowBlank="1" showInputMessage="1" showErrorMessage="1" imeMode="on" sqref="E2:E51 O2:O31">
      <formula1>$A$2:$A$5</formula1>
    </dataValidation>
    <dataValidation type="list" allowBlank="1" showInputMessage="1" showErrorMessage="1" imeMode="on" sqref="F2:F51">
      <formula1>$A$6:$A$8</formula1>
    </dataValidation>
    <dataValidation type="list" allowBlank="1" showInputMessage="1" showErrorMessage="1" sqref="P2:P31">
      <formula1>$A$6:$A$8</formula1>
    </dataValidation>
  </dataValidations>
  <hyperlinks>
    <hyperlink ref="U2:U8" location="基本情報!A1" display="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ignoredErrors>
    <ignoredError sqref="A2:A5 A8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L33"/>
  <sheetViews>
    <sheetView showGridLines="0" tabSelected="1" workbookViewId="0" topLeftCell="A1">
      <selection activeCell="P9" sqref="P9"/>
    </sheetView>
  </sheetViews>
  <sheetFormatPr defaultColWidth="9.00390625" defaultRowHeight="13.5"/>
  <cols>
    <col min="1" max="2" width="3.875" style="0" customWidth="1"/>
    <col min="3" max="3" width="6.875" style="0" customWidth="1"/>
    <col min="4" max="4" width="7.375" style="0" customWidth="1"/>
    <col min="5" max="5" width="10.375" style="0" customWidth="1"/>
    <col min="6" max="6" width="19.375" style="0" customWidth="1"/>
    <col min="7" max="7" width="11.00390625" style="0" customWidth="1"/>
    <col min="8" max="8" width="3.50390625" style="0" customWidth="1"/>
    <col min="9" max="9" width="12.25390625" style="0" customWidth="1"/>
  </cols>
  <sheetData>
    <row r="1" spans="1:7" ht="21" customHeight="1">
      <c r="A1" s="11" t="s">
        <v>21</v>
      </c>
      <c r="B1" s="14"/>
      <c r="C1" t="s">
        <v>15</v>
      </c>
      <c r="E1" t="s">
        <v>16</v>
      </c>
      <c r="F1" s="15" t="str">
        <f>Sheet1!$E$2</f>
        <v>４月１５日</v>
      </c>
      <c r="G1" t="s">
        <v>17</v>
      </c>
    </row>
    <row r="2" spans="3:12" ht="21" customHeight="1">
      <c r="C2" t="s">
        <v>18</v>
      </c>
      <c r="L2" s="35" t="s">
        <v>85</v>
      </c>
    </row>
    <row r="3" spans="3:5" ht="21" customHeight="1">
      <c r="C3" s="10" t="s">
        <v>19</v>
      </c>
      <c r="D3" s="10">
        <f>Sheet1!$C$2</f>
        <v>73</v>
      </c>
      <c r="E3" t="s">
        <v>20</v>
      </c>
    </row>
    <row r="4" spans="6:9" ht="24.75" customHeight="1">
      <c r="F4" s="97"/>
      <c r="G4" s="97"/>
      <c r="H4" s="97"/>
      <c r="I4" s="97"/>
    </row>
    <row r="5" spans="6:10" ht="24.75" customHeight="1">
      <c r="F5" s="97"/>
      <c r="G5" s="97"/>
      <c r="H5" s="97"/>
      <c r="I5" s="97"/>
      <c r="J5" s="87"/>
    </row>
    <row r="6" ht="21" customHeight="1">
      <c r="K6" s="86"/>
    </row>
    <row r="7" spans="3:8" ht="21" customHeight="1">
      <c r="C7" s="10" t="s">
        <v>19</v>
      </c>
      <c r="D7" s="10">
        <f>Sheet1!$C$4</f>
        <v>74</v>
      </c>
      <c r="E7" t="s">
        <v>22</v>
      </c>
      <c r="H7" s="98"/>
    </row>
    <row r="8" spans="3:9" ht="21" customHeight="1">
      <c r="C8" s="10" t="s">
        <v>19</v>
      </c>
      <c r="D8" s="10">
        <f>D7-3</f>
        <v>71</v>
      </c>
      <c r="E8" t="s">
        <v>23</v>
      </c>
      <c r="H8" s="98"/>
      <c r="I8" t="s">
        <v>25</v>
      </c>
    </row>
    <row r="9" spans="3:8" ht="21" customHeight="1">
      <c r="C9" s="10" t="s">
        <v>19</v>
      </c>
      <c r="D9" s="10">
        <f>D7-1</f>
        <v>73</v>
      </c>
      <c r="E9" t="s">
        <v>24</v>
      </c>
      <c r="H9" s="98"/>
    </row>
    <row r="10" spans="6:9" ht="24" customHeight="1">
      <c r="F10" s="97"/>
      <c r="G10" s="97"/>
      <c r="H10" s="97"/>
      <c r="I10" s="97"/>
    </row>
    <row r="11" spans="4:9" ht="24" customHeight="1">
      <c r="D11" s="12"/>
      <c r="F11" s="97"/>
      <c r="G11" s="97"/>
      <c r="H11" s="97"/>
      <c r="I11" s="97"/>
    </row>
    <row r="12" spans="6:9" ht="21" customHeight="1">
      <c r="F12" s="85"/>
      <c r="G12" s="85"/>
      <c r="H12" s="85"/>
      <c r="I12" s="85"/>
    </row>
    <row r="13" spans="3:5" ht="21" customHeight="1">
      <c r="C13" s="102" t="s">
        <v>126</v>
      </c>
      <c r="D13" s="103"/>
      <c r="E13" s="103"/>
    </row>
    <row r="14" spans="6:11" ht="21" customHeight="1">
      <c r="F14" s="83">
        <f>'基本情報'!$C$4</f>
        <v>0</v>
      </c>
      <c r="G14" t="s">
        <v>26</v>
      </c>
      <c r="H14" s="100">
        <f>'基本情報'!$C$5</f>
        <v>0</v>
      </c>
      <c r="I14" s="100"/>
      <c r="J14" s="100"/>
      <c r="K14" t="s">
        <v>27</v>
      </c>
    </row>
    <row r="15" ht="21" customHeight="1"/>
    <row r="16" spans="1:11" ht="21" customHeight="1">
      <c r="A16" s="18"/>
      <c r="H16" s="100">
        <f>'基本情報'!$F$4</f>
        <v>0</v>
      </c>
      <c r="I16" s="100"/>
      <c r="J16" s="100"/>
      <c r="K16" t="s">
        <v>28</v>
      </c>
    </row>
    <row r="17" ht="21" customHeight="1"/>
    <row r="18" spans="1:7" ht="21" customHeight="1">
      <c r="A18" s="11" t="s">
        <v>30</v>
      </c>
      <c r="B18" s="14"/>
      <c r="C18" t="s">
        <v>15</v>
      </c>
      <c r="E18" t="s">
        <v>16</v>
      </c>
      <c r="F18" s="15" t="str">
        <f>Sheet1!$E$2</f>
        <v>４月１５日</v>
      </c>
      <c r="G18" t="s">
        <v>17</v>
      </c>
    </row>
    <row r="19" ht="21" customHeight="1">
      <c r="C19" t="s">
        <v>31</v>
      </c>
    </row>
    <row r="20" spans="3:5" ht="21" customHeight="1">
      <c r="C20" s="10" t="s">
        <v>19</v>
      </c>
      <c r="D20" s="10">
        <f>Sheet1!$C$3</f>
        <v>39</v>
      </c>
      <c r="E20" t="s">
        <v>29</v>
      </c>
    </row>
    <row r="21" spans="6:9" ht="24" customHeight="1">
      <c r="F21" s="97"/>
      <c r="G21" s="97"/>
      <c r="H21" s="97"/>
      <c r="I21" s="97"/>
    </row>
    <row r="22" spans="4:9" ht="24" customHeight="1">
      <c r="D22" s="12"/>
      <c r="F22" s="97"/>
      <c r="G22" s="97"/>
      <c r="H22" s="97"/>
      <c r="I22" s="97"/>
    </row>
    <row r="23" ht="21" customHeight="1"/>
    <row r="24" spans="3:8" ht="21" customHeight="1">
      <c r="C24" s="10" t="s">
        <v>19</v>
      </c>
      <c r="D24" s="10">
        <f>Sheet1!$C$4</f>
        <v>74</v>
      </c>
      <c r="E24" t="s">
        <v>22</v>
      </c>
      <c r="H24" s="98"/>
    </row>
    <row r="25" spans="3:9" ht="21" customHeight="1">
      <c r="C25" s="10" t="s">
        <v>19</v>
      </c>
      <c r="D25" s="10">
        <f>D24-3</f>
        <v>71</v>
      </c>
      <c r="E25" t="s">
        <v>23</v>
      </c>
      <c r="H25" s="98"/>
      <c r="I25" t="s">
        <v>25</v>
      </c>
    </row>
    <row r="26" spans="3:8" ht="21" customHeight="1">
      <c r="C26" s="10" t="s">
        <v>19</v>
      </c>
      <c r="D26" s="10">
        <f>D24-1</f>
        <v>73</v>
      </c>
      <c r="E26" t="s">
        <v>24</v>
      </c>
      <c r="H26" s="98"/>
    </row>
    <row r="27" spans="6:9" ht="24" customHeight="1">
      <c r="F27" s="97"/>
      <c r="G27" s="97"/>
      <c r="H27" s="97"/>
      <c r="I27" s="97"/>
    </row>
    <row r="28" spans="4:9" ht="24" customHeight="1">
      <c r="D28" s="12"/>
      <c r="F28" s="97"/>
      <c r="G28" s="97"/>
      <c r="H28" s="97"/>
      <c r="I28" s="97"/>
    </row>
    <row r="29" ht="21" customHeight="1"/>
    <row r="30" spans="3:5" ht="21" customHeight="1">
      <c r="C30" s="99" t="str">
        <f>$C$13</f>
        <v>令和6年　月　日</v>
      </c>
      <c r="D30" s="99"/>
      <c r="E30" s="99"/>
    </row>
    <row r="31" spans="6:11" ht="21" customHeight="1">
      <c r="F31" s="83">
        <f>'基本情報'!$C$4</f>
        <v>0</v>
      </c>
      <c r="G31" t="s">
        <v>26</v>
      </c>
      <c r="H31" s="100">
        <f>'基本情報'!$C$5</f>
        <v>0</v>
      </c>
      <c r="I31" s="100"/>
      <c r="J31" s="100"/>
      <c r="K31" t="s">
        <v>27</v>
      </c>
    </row>
    <row r="32" ht="21" customHeight="1"/>
    <row r="33" spans="8:11" ht="21" customHeight="1">
      <c r="H33" s="101">
        <f>'基本情報'!$F$4</f>
        <v>0</v>
      </c>
      <c r="I33" s="101"/>
      <c r="J33" s="101"/>
      <c r="K33" t="s">
        <v>28</v>
      </c>
    </row>
    <row r="34" ht="21.75" customHeight="1"/>
  </sheetData>
  <sheetProtection formatCells="0" selectLockedCells="1"/>
  <mergeCells count="12">
    <mergeCell ref="H31:J31"/>
    <mergeCell ref="H33:J33"/>
    <mergeCell ref="H7:H9"/>
    <mergeCell ref="C13:E13"/>
    <mergeCell ref="H14:J14"/>
    <mergeCell ref="H16:J16"/>
    <mergeCell ref="F21:I22"/>
    <mergeCell ref="F27:I28"/>
    <mergeCell ref="F4:I5"/>
    <mergeCell ref="F10:I11"/>
    <mergeCell ref="H24:H26"/>
    <mergeCell ref="C30:E30"/>
  </mergeCells>
  <conditionalFormatting sqref="F14 H33:J33 H31:J31 H16:J16 H14:J14 F31">
    <cfRule type="cellIs" priority="13" dxfId="28" operator="equal" stopIfTrue="1">
      <formula>0</formula>
    </cfRule>
  </conditionalFormatting>
  <conditionalFormatting sqref="F4:I5">
    <cfRule type="containsText" priority="8" dxfId="4" operator="containsText" stopIfTrue="1" text="参加">
      <formula>NOT(ISERROR(SEARCH("参加",F4)))</formula>
    </cfRule>
  </conditionalFormatting>
  <conditionalFormatting sqref="F10:I11">
    <cfRule type="containsText" priority="4" dxfId="4" operator="containsText" stopIfTrue="1" text="参加">
      <formula>NOT(ISERROR(SEARCH("参加",F10)))</formula>
    </cfRule>
  </conditionalFormatting>
  <conditionalFormatting sqref="F27:I28">
    <cfRule type="containsText" priority="1" dxfId="4" operator="containsText" stopIfTrue="1" text="参加">
      <formula>NOT(ISERROR(SEARCH("参加",F27)))</formula>
    </cfRule>
  </conditionalFormatting>
  <conditionalFormatting sqref="F21:I22">
    <cfRule type="containsText" priority="2" dxfId="4" operator="containsText" stopIfTrue="1" text="参加">
      <formula>NOT(ISERROR(SEARCH("参加",F21)))</formula>
    </cfRule>
  </conditionalFormatting>
  <dataValidations count="3">
    <dataValidation allowBlank="1" showInputMessage="1" showErrorMessage="1" imeMode="on" sqref="F14 C13:E13 H33:J33 H31:J31 F31 C30:E30 H16:J16 H14:J14"/>
    <dataValidation type="list" allowBlank="1" showInputMessage="1" showErrorMessage="1" sqref="F4:I5">
      <formula1>"参加,三人制の部に参加,不参加,"</formula1>
    </dataValidation>
    <dataValidation type="list" allowBlank="1" showInputMessage="1" showErrorMessage="1" sqref="F10:I11 F21:I22 F27:I28">
      <formula1>"参加,不参加,"</formula1>
    </dataValidation>
  </dataValidations>
  <hyperlinks>
    <hyperlink ref="L2" location="基本情報!A1" display="戻る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3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O17"/>
  <sheetViews>
    <sheetView showGridLines="0" zoomScalePageLayoutView="0" workbookViewId="0" topLeftCell="A1">
      <selection activeCell="I20" sqref="I19:I20"/>
    </sheetView>
  </sheetViews>
  <sheetFormatPr defaultColWidth="9.00390625" defaultRowHeight="13.5"/>
  <cols>
    <col min="1" max="1" width="4.125" style="0" customWidth="1"/>
    <col min="2" max="2" width="10.625" style="0" customWidth="1"/>
    <col min="3" max="3" width="2.25390625" style="0" customWidth="1"/>
    <col min="4" max="4" width="22.125" style="0" customWidth="1"/>
    <col min="5" max="5" width="5.625" style="0" customWidth="1"/>
    <col min="6" max="6" width="5.25390625" style="0" customWidth="1"/>
    <col min="7" max="7" width="7.50390625" style="0" customWidth="1"/>
    <col min="8" max="8" width="7.25390625" style="0" customWidth="1"/>
    <col min="9" max="9" width="15.125" style="0" customWidth="1"/>
    <col min="10" max="10" width="3.875" style="0" customWidth="1"/>
    <col min="11" max="11" width="5.25390625" style="0" customWidth="1"/>
    <col min="12" max="12" width="6.875" style="0" customWidth="1"/>
    <col min="13" max="13" width="2.625" style="0" customWidth="1"/>
  </cols>
  <sheetData>
    <row r="1" spans="1:14" ht="32.25" customHeight="1">
      <c r="A1" s="82" t="s">
        <v>118</v>
      </c>
      <c r="B1" s="16" t="s">
        <v>43</v>
      </c>
      <c r="C1" s="16"/>
      <c r="D1" s="80" t="s">
        <v>127</v>
      </c>
      <c r="E1" s="79"/>
      <c r="F1" s="79"/>
      <c r="G1" s="78"/>
      <c r="N1" s="51">
        <v>1</v>
      </c>
    </row>
    <row r="2" spans="2:15" ht="23.25" customHeight="1">
      <c r="B2" s="81" t="s">
        <v>116</v>
      </c>
      <c r="I2" s="104" t="s">
        <v>53</v>
      </c>
      <c r="J2" s="104"/>
      <c r="K2" s="104"/>
      <c r="L2" s="104"/>
      <c r="M2" s="104"/>
      <c r="N2" s="51">
        <v>2</v>
      </c>
      <c r="O2" s="35" t="s">
        <v>85</v>
      </c>
    </row>
    <row r="3" spans="2:14" ht="43.5" customHeight="1">
      <c r="B3" s="105">
        <f>Sheet1!$C$2</f>
        <v>73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  <c r="N3" s="51">
        <v>3</v>
      </c>
    </row>
    <row r="4" spans="2:14" ht="30.75" customHeight="1">
      <c r="B4" s="19" t="s">
        <v>40</v>
      </c>
      <c r="C4" s="20"/>
      <c r="D4" s="108">
        <f>'基本情報'!$C$4</f>
        <v>0</v>
      </c>
      <c r="E4" s="108"/>
      <c r="F4" s="109"/>
      <c r="G4" s="110" t="s">
        <v>51</v>
      </c>
      <c r="H4" s="111"/>
      <c r="I4" s="112">
        <f>'基本情報'!$F$4</f>
        <v>0</v>
      </c>
      <c r="J4" s="112"/>
      <c r="K4" s="112"/>
      <c r="L4" s="112"/>
      <c r="M4" s="113"/>
      <c r="N4" s="51">
        <v>4</v>
      </c>
    </row>
    <row r="5" spans="2:14" ht="26.25" customHeight="1">
      <c r="B5" s="4"/>
      <c r="C5" s="53"/>
      <c r="D5" s="36" t="s">
        <v>45</v>
      </c>
      <c r="E5" s="21" t="s">
        <v>46</v>
      </c>
      <c r="F5" s="21" t="s">
        <v>47</v>
      </c>
      <c r="G5" s="21" t="s">
        <v>48</v>
      </c>
      <c r="H5" s="21" t="s">
        <v>49</v>
      </c>
      <c r="I5" s="21" t="s">
        <v>50</v>
      </c>
      <c r="J5" s="114" t="s">
        <v>97</v>
      </c>
      <c r="K5" s="114"/>
      <c r="L5" s="114"/>
      <c r="M5" s="114"/>
      <c r="N5" s="51">
        <v>5</v>
      </c>
    </row>
    <row r="6" spans="2:14" ht="26.25" customHeight="1">
      <c r="B6" s="21">
        <v>1</v>
      </c>
      <c r="C6" s="54">
        <v>1</v>
      </c>
      <c r="D6" s="60">
        <f>IF(C6="","",VLOOKUP(C6,'選手情報'!$B$2:$I$51,2))</f>
        <v>0</v>
      </c>
      <c r="E6" s="60">
        <f>IF(C6="","",VLOOKUP(C6,'選手情報'!$B$2:$I$51,4))</f>
        <v>0</v>
      </c>
      <c r="F6" s="60">
        <f>IF(C6="","",VLOOKUP(C6,'選手情報'!$B$2:$I$51,5))</f>
        <v>0</v>
      </c>
      <c r="G6" s="61">
        <f>IF(C6="","",VLOOKUP(C6,'選手情報'!$B$2:$I$51,6))</f>
        <v>0</v>
      </c>
      <c r="H6" s="61">
        <f>IF(C6="","",VLOOKUP(C6,'選手情報'!$B$2:$I$51,7))</f>
        <v>0</v>
      </c>
      <c r="I6" s="62">
        <f>IF(C6="","",VLOOKUP(C6,'選手情報'!$B$2:$I$51,3))</f>
        <v>0</v>
      </c>
      <c r="J6" s="118">
        <f>IF(C6="","",VLOOKUP(C6,'選手情報'!$B$2:$I$51,8))</f>
        <v>0</v>
      </c>
      <c r="K6" s="119"/>
      <c r="L6" s="119"/>
      <c r="M6" s="120"/>
      <c r="N6" s="51">
        <v>6</v>
      </c>
    </row>
    <row r="7" spans="2:14" ht="26.25" customHeight="1">
      <c r="B7" s="21">
        <v>2</v>
      </c>
      <c r="C7" s="54">
        <v>2</v>
      </c>
      <c r="D7" s="60">
        <f>IF(C7="","",VLOOKUP(C7,'選手情報'!$B$2:$I$51,2))</f>
        <v>0</v>
      </c>
      <c r="E7" s="60">
        <f>IF(C7="","",VLOOKUP(C7,'選手情報'!$B$2:$I$51,4))</f>
        <v>0</v>
      </c>
      <c r="F7" s="60">
        <f>IF(C7="","",VLOOKUP(C7,'選手情報'!$B$2:$I$51,5))</f>
        <v>0</v>
      </c>
      <c r="G7" s="61">
        <f>IF(C7="","",VLOOKUP(C7,'選手情報'!$B$2:$I$51,6))</f>
        <v>0</v>
      </c>
      <c r="H7" s="61">
        <f>IF(C7="","",VLOOKUP(C7,'選手情報'!$B$2:$I$51,7))</f>
        <v>0</v>
      </c>
      <c r="I7" s="62">
        <f>IF(C7="","",VLOOKUP(C7,'選手情報'!$B$2:$I$51,3))</f>
        <v>0</v>
      </c>
      <c r="J7" s="118">
        <f>IF(C7="","",VLOOKUP(C7,'選手情報'!$B$2:$I$51,8))</f>
        <v>0</v>
      </c>
      <c r="K7" s="119"/>
      <c r="L7" s="119"/>
      <c r="M7" s="120"/>
      <c r="N7" s="51">
        <v>7</v>
      </c>
    </row>
    <row r="8" spans="2:14" ht="26.25" customHeight="1">
      <c r="B8" s="21">
        <v>3</v>
      </c>
      <c r="C8" s="54">
        <v>3</v>
      </c>
      <c r="D8" s="60">
        <f>IF(C8="","",VLOOKUP(C8,'選手情報'!$B$2:$I$51,2))</f>
        <v>0</v>
      </c>
      <c r="E8" s="60">
        <f>IF(C8="","",VLOOKUP(C8,'選手情報'!$B$2:$I$51,4))</f>
        <v>0</v>
      </c>
      <c r="F8" s="60">
        <f>IF(C8="","",VLOOKUP(C8,'選手情報'!$B$2:$I$51,5))</f>
        <v>0</v>
      </c>
      <c r="G8" s="61">
        <f>IF(C8="","",VLOOKUP(C8,'選手情報'!$B$2:$I$51,6))</f>
        <v>0</v>
      </c>
      <c r="H8" s="61">
        <f>IF(C8="","",VLOOKUP(C8,'選手情報'!$B$2:$I$51,7))</f>
        <v>0</v>
      </c>
      <c r="I8" s="62">
        <f>IF(C8="","",VLOOKUP(C8,'選手情報'!$B$2:$I$51,3))</f>
        <v>0</v>
      </c>
      <c r="J8" s="118">
        <f>IF(C8="","",VLOOKUP(C8,'選手情報'!$B$2:$I$51,8))</f>
        <v>0</v>
      </c>
      <c r="K8" s="119"/>
      <c r="L8" s="119"/>
      <c r="M8" s="120"/>
      <c r="N8" s="51">
        <v>8</v>
      </c>
    </row>
    <row r="9" spans="2:14" ht="26.25" customHeight="1">
      <c r="B9" s="21">
        <v>4</v>
      </c>
      <c r="C9" s="54">
        <v>4</v>
      </c>
      <c r="D9" s="60">
        <f>IF(C9="","",VLOOKUP(C9,'選手情報'!$B$2:$I$51,2))</f>
        <v>0</v>
      </c>
      <c r="E9" s="60">
        <f>IF(C9="","",VLOOKUP(C9,'選手情報'!$B$2:$I$51,4))</f>
        <v>0</v>
      </c>
      <c r="F9" s="60">
        <f>IF(C9="","",VLOOKUP(C9,'選手情報'!$B$2:$I$51,5))</f>
        <v>0</v>
      </c>
      <c r="G9" s="61">
        <f>IF(C9="","",VLOOKUP(C9,'選手情報'!$B$2:$I$51,6))</f>
        <v>0</v>
      </c>
      <c r="H9" s="61">
        <f>IF(C9="","",VLOOKUP(C9,'選手情報'!$B$2:$I$51,7))</f>
        <v>0</v>
      </c>
      <c r="I9" s="62">
        <f>IF(C9="","",VLOOKUP(C9,'選手情報'!$B$2:$I$51,3))</f>
        <v>0</v>
      </c>
      <c r="J9" s="118">
        <f>IF(C9="","",VLOOKUP(C9,'選手情報'!$B$2:$I$51,8))</f>
        <v>0</v>
      </c>
      <c r="K9" s="119"/>
      <c r="L9" s="119"/>
      <c r="M9" s="120"/>
      <c r="N9" s="51">
        <v>9</v>
      </c>
    </row>
    <row r="10" spans="2:14" ht="26.25" customHeight="1">
      <c r="B10" s="21">
        <v>5</v>
      </c>
      <c r="C10" s="54"/>
      <c r="D10" s="60">
        <f>IF(C10="","",VLOOKUP(C10,'選手情報'!$B$2:$I$51,2))</f>
      </c>
      <c r="E10" s="60">
        <f>IF(C10="","",VLOOKUP(C10,'選手情報'!$B$2:$I$51,4))</f>
      </c>
      <c r="F10" s="60">
        <f>IF(C10="","",VLOOKUP(C10,'選手情報'!$B$2:$I$51,5))</f>
      </c>
      <c r="G10" s="61">
        <f>IF(C10="","",VLOOKUP(C10,'選手情報'!$B$2:$I$51,6))</f>
      </c>
      <c r="H10" s="61">
        <f>IF(C10="","",VLOOKUP(C10,'選手情報'!$B$2:$I$51,7))</f>
      </c>
      <c r="I10" s="62">
        <f>IF(C10="","",VLOOKUP(C10,'選手情報'!$B$2:$I$51,3))</f>
      </c>
      <c r="J10" s="118">
        <f>IF(C10="","",VLOOKUP(C10,'選手情報'!$B$2:$I$51,8))</f>
      </c>
      <c r="K10" s="119"/>
      <c r="L10" s="119"/>
      <c r="M10" s="120"/>
      <c r="N10" s="51">
        <v>10</v>
      </c>
    </row>
    <row r="11" spans="2:14" ht="26.25" customHeight="1">
      <c r="B11" s="21">
        <v>6</v>
      </c>
      <c r="C11" s="54"/>
      <c r="D11" s="60">
        <f>IF(C11="","",VLOOKUP(C11,'選手情報'!$B$2:$I$51,2))</f>
      </c>
      <c r="E11" s="60">
        <f>IF(C11="","",VLOOKUP(C11,'選手情報'!$B$2:$I$51,4))</f>
      </c>
      <c r="F11" s="60">
        <f>IF(C11="","",VLOOKUP(C11,'選手情報'!$B$2:$I$51,5))</f>
      </c>
      <c r="G11" s="61">
        <f>IF(C11="","",VLOOKUP(C11,'選手情報'!$B$2:$I$51,6))</f>
      </c>
      <c r="H11" s="61">
        <f>IF(C11="","",VLOOKUP(C11,'選手情報'!$B$2:$I$51,7))</f>
      </c>
      <c r="I11" s="62">
        <f>IF(C11="","",VLOOKUP(C11,'選手情報'!$B$2:$I$51,3))</f>
      </c>
      <c r="J11" s="118">
        <f>IF(C11="","",VLOOKUP(C11,'選手情報'!$B$2:$I$51,8))</f>
      </c>
      <c r="K11" s="119"/>
      <c r="L11" s="119"/>
      <c r="M11" s="120"/>
      <c r="N11" s="51">
        <v>11</v>
      </c>
    </row>
    <row r="12" spans="2:14" ht="26.25" customHeight="1">
      <c r="B12" s="21">
        <v>7</v>
      </c>
      <c r="C12" s="54"/>
      <c r="D12" s="60">
        <f>IF(C12="","",VLOOKUP(C12,'選手情報'!$B$2:$I$51,2))</f>
      </c>
      <c r="E12" s="60">
        <f>IF(C12="","",VLOOKUP(C12,'選手情報'!$B$2:$I$51,4))</f>
      </c>
      <c r="F12" s="60">
        <f>IF(C12="","",VLOOKUP(C12,'選手情報'!$B$2:$I$51,5))</f>
      </c>
      <c r="G12" s="61">
        <f>IF(C12="","",VLOOKUP(C12,'選手情報'!$B$2:$I$51,6))</f>
      </c>
      <c r="H12" s="61">
        <f>IF(C12="","",VLOOKUP(C12,'選手情報'!$B$2:$I$51,7))</f>
      </c>
      <c r="I12" s="62">
        <f>IF(C12="","",VLOOKUP(C12,'選手情報'!$B$2:$I$51,3))</f>
      </c>
      <c r="J12" s="115">
        <f>IF(C12="","",VLOOKUP(C12,'選手情報'!$B$2:$I$51,8))</f>
      </c>
      <c r="K12" s="116"/>
      <c r="L12" s="116"/>
      <c r="M12" s="117"/>
      <c r="N12" s="51">
        <v>12</v>
      </c>
    </row>
    <row r="13" spans="2:14" ht="26.25" customHeight="1">
      <c r="B13" s="21">
        <v>8</v>
      </c>
      <c r="C13" s="54"/>
      <c r="D13" s="60">
        <f>IF(C13="","",VLOOKUP(C13,'選手情報'!$B$2:$I$51,2))</f>
      </c>
      <c r="E13" s="60">
        <f>IF(C13="","",VLOOKUP(C13,'選手情報'!$B$2:$I$51,4))</f>
      </c>
      <c r="F13" s="60">
        <f>IF(C13="","",VLOOKUP(C13,'選手情報'!$B$2:$I$51,5))</f>
      </c>
      <c r="G13" s="61">
        <f>IF(C13="","",VLOOKUP(C13,'選手情報'!$B$2:$I$51,6))</f>
      </c>
      <c r="H13" s="61">
        <f>IF(C13="","",VLOOKUP(C13,'選手情報'!$B$2:$I$51,7))</f>
      </c>
      <c r="I13" s="62">
        <f>IF(C13="","",VLOOKUP(C13,'選手情報'!$B$2:$I$51,3))</f>
      </c>
      <c r="J13" s="115">
        <f>IF(C13="","",VLOOKUP(C13,'選手情報'!$B$2:$I$51,8))</f>
      </c>
      <c r="K13" s="116"/>
      <c r="L13" s="116"/>
      <c r="M13" s="117"/>
      <c r="N13" s="51">
        <v>13</v>
      </c>
    </row>
    <row r="14" spans="2:14" ht="29.25" customHeight="1">
      <c r="B14" s="35" t="s">
        <v>85</v>
      </c>
      <c r="C14" s="35"/>
      <c r="N14" s="51">
        <v>27</v>
      </c>
    </row>
    <row r="15" ht="12.75">
      <c r="N15" s="51">
        <v>28</v>
      </c>
    </row>
    <row r="16" ht="12.75">
      <c r="N16" s="51">
        <v>29</v>
      </c>
    </row>
    <row r="17" ht="12.75">
      <c r="N17" s="51">
        <v>30</v>
      </c>
    </row>
  </sheetData>
  <sheetProtection formatCells="0" selectLockedCells="1"/>
  <mergeCells count="14">
    <mergeCell ref="J12:M12"/>
    <mergeCell ref="J13:M13"/>
    <mergeCell ref="J6:M6"/>
    <mergeCell ref="J7:M7"/>
    <mergeCell ref="J8:M8"/>
    <mergeCell ref="J9:M9"/>
    <mergeCell ref="J10:M10"/>
    <mergeCell ref="J11:M11"/>
    <mergeCell ref="I2:M2"/>
    <mergeCell ref="B3:M3"/>
    <mergeCell ref="D4:F4"/>
    <mergeCell ref="G4:H4"/>
    <mergeCell ref="I4:M4"/>
    <mergeCell ref="J5:M5"/>
  </mergeCells>
  <conditionalFormatting sqref="D4:F4 I4:M4">
    <cfRule type="cellIs" priority="1" dxfId="28" operator="equal" stopIfTrue="1">
      <formula>0</formula>
    </cfRule>
  </conditionalFormatting>
  <conditionalFormatting sqref="C6:C13">
    <cfRule type="cellIs" priority="2" dxfId="0" operator="equal" stopIfTrue="1">
      <formula>0</formula>
    </cfRule>
  </conditionalFormatting>
  <dataValidations count="2">
    <dataValidation allowBlank="1" showInputMessage="1" showErrorMessage="1" imeMode="on" sqref="D4:F4 I4:M4 D6:J13"/>
    <dataValidation type="list" allowBlank="1" showInputMessage="1" showErrorMessage="1" sqref="C6:C13">
      <formula1>$N$1:$N$17</formula1>
    </dataValidation>
  </dataValidations>
  <hyperlinks>
    <hyperlink ref="B14" location="基本情報!A1" display="戻る"/>
    <hyperlink ref="O2" location="基本情報!C4" display="戻る"/>
  </hyperlinks>
  <printOptions/>
  <pageMargins left="0.75" right="0.75" top="1" bottom="1" header="0.512" footer="0.512"/>
  <pageSetup horizontalDpi="600" verticalDpi="600" orientation="landscape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O30"/>
  <sheetViews>
    <sheetView showGridLines="0" showZeros="0" zoomScalePageLayoutView="0" workbookViewId="0" topLeftCell="A1">
      <selection activeCell="I4" sqref="I4:M4"/>
    </sheetView>
  </sheetViews>
  <sheetFormatPr defaultColWidth="9.00390625" defaultRowHeight="13.5"/>
  <cols>
    <col min="1" max="1" width="4.125" style="0" customWidth="1"/>
    <col min="2" max="2" width="10.625" style="0" customWidth="1"/>
    <col min="3" max="3" width="2.25390625" style="0" customWidth="1"/>
    <col min="4" max="4" width="22.125" style="0" customWidth="1"/>
    <col min="5" max="5" width="5.625" style="0" customWidth="1"/>
    <col min="6" max="6" width="5.25390625" style="0" customWidth="1"/>
    <col min="7" max="7" width="7.50390625" style="0" customWidth="1"/>
    <col min="8" max="8" width="7.25390625" style="0" customWidth="1"/>
    <col min="9" max="9" width="15.125" style="0" customWidth="1"/>
    <col min="10" max="10" width="3.875" style="0" customWidth="1"/>
    <col min="11" max="11" width="5.25390625" style="0" customWidth="1"/>
    <col min="12" max="12" width="6.875" style="0" customWidth="1"/>
    <col min="13" max="13" width="2.625" style="0" customWidth="1"/>
  </cols>
  <sheetData>
    <row r="1" spans="1:14" ht="32.25" customHeight="1">
      <c r="A1" s="11" t="s">
        <v>52</v>
      </c>
      <c r="B1" s="16" t="s">
        <v>43</v>
      </c>
      <c r="C1" s="16"/>
      <c r="D1" s="127" t="str">
        <f>Sheet1!$D$2</f>
        <v>４月２０日</v>
      </c>
      <c r="E1" s="127"/>
      <c r="F1" s="127"/>
      <c r="G1" s="127"/>
      <c r="N1" s="51">
        <v>1</v>
      </c>
    </row>
    <row r="2" spans="2:15" ht="23.25" customHeight="1">
      <c r="B2" t="s">
        <v>44</v>
      </c>
      <c r="I2" s="104" t="s">
        <v>53</v>
      </c>
      <c r="J2" s="104"/>
      <c r="K2" s="104"/>
      <c r="L2" s="104"/>
      <c r="M2" s="104"/>
      <c r="N2" s="51">
        <v>2</v>
      </c>
      <c r="O2" s="35" t="s">
        <v>85</v>
      </c>
    </row>
    <row r="3" spans="2:14" ht="43.5" customHeight="1">
      <c r="B3" s="124">
        <f>Sheet1!$C$2</f>
        <v>73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  <c r="N3" s="51">
        <v>3</v>
      </c>
    </row>
    <row r="4" spans="2:14" ht="30.75" customHeight="1">
      <c r="B4" s="19" t="s">
        <v>40</v>
      </c>
      <c r="C4" s="20"/>
      <c r="D4" s="108">
        <f>'基本情報'!$C$4</f>
        <v>0</v>
      </c>
      <c r="E4" s="108"/>
      <c r="F4" s="109"/>
      <c r="G4" s="110" t="s">
        <v>51</v>
      </c>
      <c r="H4" s="111"/>
      <c r="I4" s="112">
        <f>'基本情報'!$F$4</f>
        <v>0</v>
      </c>
      <c r="J4" s="112"/>
      <c r="K4" s="112"/>
      <c r="L4" s="112"/>
      <c r="M4" s="113"/>
      <c r="N4" s="51">
        <v>4</v>
      </c>
    </row>
    <row r="5" spans="2:14" ht="26.25" customHeight="1">
      <c r="B5" s="4"/>
      <c r="C5" s="53"/>
      <c r="D5" s="36" t="s">
        <v>45</v>
      </c>
      <c r="E5" s="21" t="s">
        <v>46</v>
      </c>
      <c r="F5" s="21" t="s">
        <v>47</v>
      </c>
      <c r="G5" s="21" t="s">
        <v>48</v>
      </c>
      <c r="H5" s="21" t="s">
        <v>49</v>
      </c>
      <c r="I5" s="21" t="s">
        <v>50</v>
      </c>
      <c r="J5" s="114" t="s">
        <v>97</v>
      </c>
      <c r="K5" s="114"/>
      <c r="L5" s="114"/>
      <c r="M5" s="114"/>
      <c r="N5" s="51">
        <v>5</v>
      </c>
    </row>
    <row r="6" spans="2:14" ht="26.25" customHeight="1">
      <c r="B6" s="21">
        <v>1</v>
      </c>
      <c r="C6" s="54">
        <v>1</v>
      </c>
      <c r="D6" s="60">
        <f>IF(C6="","",VLOOKUP(C6,'選手情報'!$B$2:$I$51,2))</f>
        <v>0</v>
      </c>
      <c r="E6" s="60">
        <f>IF(C6="","",VLOOKUP(C6,'選手情報'!$B$2:$I$51,4))</f>
        <v>0</v>
      </c>
      <c r="F6" s="60">
        <f>IF(C6="","",VLOOKUP(C6,'選手情報'!$B$2:$I$51,5))</f>
        <v>0</v>
      </c>
      <c r="G6" s="61">
        <f>IF(C6="","",VLOOKUP(C6,'選手情報'!$B$2:$I$51,6))</f>
        <v>0</v>
      </c>
      <c r="H6" s="61">
        <f>IF(C6="","",VLOOKUP(C6,'選手情報'!$B$2:$I$51,7))</f>
        <v>0</v>
      </c>
      <c r="I6" s="62">
        <f>IF(C6="","",VLOOKUP(C6,'選手情報'!$B$2:$I$51,3))</f>
        <v>0</v>
      </c>
      <c r="J6" s="118">
        <f>IF(C6="","",VLOOKUP(C6,'選手情報'!$B$2:$I$51,8))</f>
        <v>0</v>
      </c>
      <c r="K6" s="119"/>
      <c r="L6" s="119"/>
      <c r="M6" s="120"/>
      <c r="N6" s="51">
        <v>6</v>
      </c>
    </row>
    <row r="7" spans="2:14" ht="26.25" customHeight="1">
      <c r="B7" s="21">
        <v>2</v>
      </c>
      <c r="C7" s="54">
        <v>2</v>
      </c>
      <c r="D7" s="60">
        <f>IF(C7="","",VLOOKUP(C7,'選手情報'!$B$2:$I$51,2))</f>
        <v>0</v>
      </c>
      <c r="E7" s="60">
        <f>IF(C7="","",VLOOKUP(C7,'選手情報'!$B$2:$I$51,4))</f>
        <v>0</v>
      </c>
      <c r="F7" s="60">
        <f>IF(C7="","",VLOOKUP(C7,'選手情報'!$B$2:$I$51,5))</f>
        <v>0</v>
      </c>
      <c r="G7" s="61">
        <f>IF(C7="","",VLOOKUP(C7,'選手情報'!$B$2:$I$51,6))</f>
        <v>0</v>
      </c>
      <c r="H7" s="61">
        <f>IF(C7="","",VLOOKUP(C7,'選手情報'!$B$2:$I$51,7))</f>
        <v>0</v>
      </c>
      <c r="I7" s="62">
        <f>IF(C7="","",VLOOKUP(C7,'選手情報'!$B$2:$I$51,3))</f>
        <v>0</v>
      </c>
      <c r="J7" s="118">
        <f>IF(C7="","",VLOOKUP(C7,'選手情報'!$B$2:$I$51,8))</f>
        <v>0</v>
      </c>
      <c r="K7" s="119"/>
      <c r="L7" s="119"/>
      <c r="M7" s="120"/>
      <c r="N7" s="51">
        <v>7</v>
      </c>
    </row>
    <row r="8" spans="2:14" ht="26.25" customHeight="1">
      <c r="B8" s="21">
        <v>3</v>
      </c>
      <c r="C8" s="54">
        <v>3</v>
      </c>
      <c r="D8" s="60">
        <f>IF(C8="","",VLOOKUP(C8,'選手情報'!$B$2:$I$51,2))</f>
        <v>0</v>
      </c>
      <c r="E8" s="60">
        <f>IF(C8="","",VLOOKUP(C8,'選手情報'!$B$2:$I$51,4))</f>
        <v>0</v>
      </c>
      <c r="F8" s="60">
        <f>IF(C8="","",VLOOKUP(C8,'選手情報'!$B$2:$I$51,5))</f>
        <v>0</v>
      </c>
      <c r="G8" s="61">
        <f>IF(C8="","",VLOOKUP(C8,'選手情報'!$B$2:$I$51,6))</f>
        <v>0</v>
      </c>
      <c r="H8" s="61">
        <f>IF(C8="","",VLOOKUP(C8,'選手情報'!$B$2:$I$51,7))</f>
        <v>0</v>
      </c>
      <c r="I8" s="62">
        <f>IF(C8="","",VLOOKUP(C8,'選手情報'!$B$2:$I$51,3))</f>
        <v>0</v>
      </c>
      <c r="J8" s="118">
        <f>IF(C8="","",VLOOKUP(C8,'選手情報'!$B$2:$I$51,8))</f>
        <v>0</v>
      </c>
      <c r="K8" s="119"/>
      <c r="L8" s="119"/>
      <c r="M8" s="120"/>
      <c r="N8" s="51">
        <v>8</v>
      </c>
    </row>
    <row r="9" spans="2:14" ht="26.25" customHeight="1">
      <c r="B9" s="21">
        <v>4</v>
      </c>
      <c r="C9" s="54">
        <v>4</v>
      </c>
      <c r="D9" s="60">
        <f>IF(C9="","",VLOOKUP(C9,'選手情報'!$B$2:$I$51,2))</f>
        <v>0</v>
      </c>
      <c r="E9" s="60">
        <f>IF(C9="","",VLOOKUP(C9,'選手情報'!$B$2:$I$51,4))</f>
        <v>0</v>
      </c>
      <c r="F9" s="60">
        <f>IF(C9="","",VLOOKUP(C9,'選手情報'!$B$2:$I$51,5))</f>
        <v>0</v>
      </c>
      <c r="G9" s="61">
        <f>IF(C9="","",VLOOKUP(C9,'選手情報'!$B$2:$I$51,6))</f>
        <v>0</v>
      </c>
      <c r="H9" s="61">
        <f>IF(C9="","",VLOOKUP(C9,'選手情報'!$B$2:$I$51,7))</f>
        <v>0</v>
      </c>
      <c r="I9" s="62">
        <f>IF(C9="","",VLOOKUP(C9,'選手情報'!$B$2:$I$51,3))</f>
        <v>0</v>
      </c>
      <c r="J9" s="118">
        <f>IF(C9="","",VLOOKUP(C9,'選手情報'!$B$2:$I$51,8))</f>
        <v>0</v>
      </c>
      <c r="K9" s="119"/>
      <c r="L9" s="119"/>
      <c r="M9" s="120"/>
      <c r="N9" s="51">
        <v>9</v>
      </c>
    </row>
    <row r="10" spans="2:14" ht="26.25" customHeight="1">
      <c r="B10" s="21">
        <v>5</v>
      </c>
      <c r="C10" s="54">
        <v>5</v>
      </c>
      <c r="D10" s="60">
        <f>IF(C10="","",VLOOKUP(C10,'選手情報'!$B$2:$I$51,2))</f>
        <v>0</v>
      </c>
      <c r="E10" s="60">
        <f>IF(C10="","",VLOOKUP(C10,'選手情報'!$B$2:$I$51,4))</f>
        <v>0</v>
      </c>
      <c r="F10" s="60">
        <f>IF(C10="","",VLOOKUP(C10,'選手情報'!$B$2:$I$51,5))</f>
        <v>0</v>
      </c>
      <c r="G10" s="61">
        <f>IF(C10="","",VLOOKUP(C10,'選手情報'!$B$2:$I$51,6))</f>
        <v>0</v>
      </c>
      <c r="H10" s="61">
        <f>IF(C10="","",VLOOKUP(C10,'選手情報'!$B$2:$I$51,7))</f>
        <v>0</v>
      </c>
      <c r="I10" s="62">
        <f>IF(C10="","",VLOOKUP(C10,'選手情報'!$B$2:$I$51,3))</f>
        <v>0</v>
      </c>
      <c r="J10" s="118">
        <f>IF(C10="","",VLOOKUP(C10,'選手情報'!$B$2:$I$51,8))</f>
        <v>0</v>
      </c>
      <c r="K10" s="119"/>
      <c r="L10" s="119"/>
      <c r="M10" s="120"/>
      <c r="N10" s="51">
        <v>10</v>
      </c>
    </row>
    <row r="11" spans="2:14" ht="26.25" customHeight="1">
      <c r="B11" s="21">
        <v>6</v>
      </c>
      <c r="C11" s="54">
        <v>6</v>
      </c>
      <c r="D11" s="60">
        <f>IF(C11="","",VLOOKUP(C11,'選手情報'!$B$2:$I$51,2))</f>
        <v>0</v>
      </c>
      <c r="E11" s="60">
        <f>IF(C11="","",VLOOKUP(C11,'選手情報'!$B$2:$I$51,4))</f>
        <v>0</v>
      </c>
      <c r="F11" s="60">
        <f>IF(C11="","",VLOOKUP(C11,'選手情報'!$B$2:$I$51,5))</f>
        <v>0</v>
      </c>
      <c r="G11" s="61">
        <f>IF(C11="","",VLOOKUP(C11,'選手情報'!$B$2:$I$51,6))</f>
        <v>0</v>
      </c>
      <c r="H11" s="61">
        <f>IF(C11="","",VLOOKUP(C11,'選手情報'!$B$2:$I$51,7))</f>
        <v>0</v>
      </c>
      <c r="I11" s="62">
        <f>IF(C11="","",VLOOKUP(C11,'選手情報'!$B$2:$I$51,3))</f>
        <v>0</v>
      </c>
      <c r="J11" s="115">
        <f>IF(C11="","",VLOOKUP(C11,'選手情報'!$B$2:$I$51,8))</f>
        <v>0</v>
      </c>
      <c r="K11" s="116"/>
      <c r="L11" s="116"/>
      <c r="M11" s="117"/>
      <c r="N11" s="51">
        <v>11</v>
      </c>
    </row>
    <row r="12" spans="2:14" ht="26.25" customHeight="1">
      <c r="B12" s="21">
        <v>7</v>
      </c>
      <c r="C12" s="54">
        <v>7</v>
      </c>
      <c r="D12" s="60">
        <f>IF(C12="","",VLOOKUP(C12,'選手情報'!$B$2:$I$51,2))</f>
        <v>0</v>
      </c>
      <c r="E12" s="60">
        <f>IF(C12="","",VLOOKUP(C12,'選手情報'!$B$2:$I$51,4))</f>
        <v>0</v>
      </c>
      <c r="F12" s="60">
        <f>IF(C12="","",VLOOKUP(C12,'選手情報'!$B$2:$I$51,5))</f>
        <v>0</v>
      </c>
      <c r="G12" s="61">
        <f>IF(C12="","",VLOOKUP(C12,'選手情報'!$B$2:$I$51,6))</f>
        <v>0</v>
      </c>
      <c r="H12" s="61">
        <f>IF(C12="","",VLOOKUP(C12,'選手情報'!$B$2:$I$51,7))</f>
        <v>0</v>
      </c>
      <c r="I12" s="62">
        <f>IF(C12="","",VLOOKUP(C12,'選手情報'!$B$2:$I$51,3))</f>
        <v>0</v>
      </c>
      <c r="J12" s="115">
        <f>IF(C12="","",VLOOKUP(C12,'選手情報'!$B$2:$I$51,8))</f>
        <v>0</v>
      </c>
      <c r="K12" s="116"/>
      <c r="L12" s="116"/>
      <c r="M12" s="117"/>
      <c r="N12" s="51">
        <v>12</v>
      </c>
    </row>
    <row r="13" spans="2:14" ht="26.25" customHeight="1">
      <c r="B13" s="21">
        <v>8</v>
      </c>
      <c r="C13" s="54">
        <v>8</v>
      </c>
      <c r="D13" s="60">
        <f>IF(C13="","",VLOOKUP(C13,'選手情報'!$B$2:$I$51,2))</f>
        <v>0</v>
      </c>
      <c r="E13" s="60">
        <f>IF(C13="","",VLOOKUP(C13,'選手情報'!$B$2:$I$51,4))</f>
        <v>0</v>
      </c>
      <c r="F13" s="60">
        <f>IF(C13="","",VLOOKUP(C13,'選手情報'!$B$2:$I$51,5))</f>
        <v>0</v>
      </c>
      <c r="G13" s="61">
        <f>IF(C13="","",VLOOKUP(C13,'選手情報'!$B$2:$I$51,6))</f>
        <v>0</v>
      </c>
      <c r="H13" s="61">
        <f>IF(C13="","",VLOOKUP(C13,'選手情報'!$B$2:$I$51,7))</f>
        <v>0</v>
      </c>
      <c r="I13" s="62">
        <f>IF(C13="","",VLOOKUP(C13,'選手情報'!$B$2:$I$51,3))</f>
        <v>0</v>
      </c>
      <c r="J13" s="115">
        <f>IF(C13="","",VLOOKUP(C13,'選手情報'!$B$2:$I$51,8))</f>
        <v>0</v>
      </c>
      <c r="K13" s="116"/>
      <c r="L13" s="116"/>
      <c r="M13" s="117"/>
      <c r="N13" s="51">
        <v>13</v>
      </c>
    </row>
    <row r="14" spans="1:14" ht="32.25" customHeight="1">
      <c r="A14" s="11" t="s">
        <v>54</v>
      </c>
      <c r="B14" s="16" t="s">
        <v>43</v>
      </c>
      <c r="C14" s="16"/>
      <c r="D14" s="127" t="str">
        <f>Sheet1!$D$2</f>
        <v>４月２０日</v>
      </c>
      <c r="E14" s="127"/>
      <c r="F14" s="127"/>
      <c r="G14" s="127"/>
      <c r="N14" s="51">
        <v>14</v>
      </c>
    </row>
    <row r="15" spans="2:14" ht="23.25" customHeight="1">
      <c r="B15" t="s">
        <v>55</v>
      </c>
      <c r="I15" s="104" t="s">
        <v>53</v>
      </c>
      <c r="J15" s="104"/>
      <c r="K15" s="104"/>
      <c r="L15" s="104"/>
      <c r="M15" s="104"/>
      <c r="N15" s="51">
        <v>15</v>
      </c>
    </row>
    <row r="16" spans="2:14" ht="43.5" customHeight="1">
      <c r="B16" s="121">
        <f>Sheet1!$C$3</f>
        <v>39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3"/>
      <c r="N16" s="51">
        <v>16</v>
      </c>
    </row>
    <row r="17" spans="2:14" ht="30.75" customHeight="1">
      <c r="B17" s="19" t="s">
        <v>40</v>
      </c>
      <c r="C17" s="20"/>
      <c r="D17" s="108">
        <f>'基本情報'!$C$4</f>
        <v>0</v>
      </c>
      <c r="E17" s="108"/>
      <c r="F17" s="109"/>
      <c r="G17" s="110" t="s">
        <v>51</v>
      </c>
      <c r="H17" s="111"/>
      <c r="I17" s="112">
        <f>'基本情報'!$F$4</f>
        <v>0</v>
      </c>
      <c r="J17" s="112"/>
      <c r="K17" s="112"/>
      <c r="L17" s="112"/>
      <c r="M17" s="113"/>
      <c r="N17" s="51">
        <v>17</v>
      </c>
    </row>
    <row r="18" spans="2:14" ht="26.25" customHeight="1">
      <c r="B18" s="4"/>
      <c r="C18" s="53"/>
      <c r="D18" s="36" t="s">
        <v>45</v>
      </c>
      <c r="E18" s="21" t="s">
        <v>46</v>
      </c>
      <c r="F18" s="21" t="s">
        <v>47</v>
      </c>
      <c r="G18" s="21" t="s">
        <v>48</v>
      </c>
      <c r="H18" s="21" t="s">
        <v>49</v>
      </c>
      <c r="I18" s="21" t="s">
        <v>50</v>
      </c>
      <c r="J18" s="114" t="s">
        <v>97</v>
      </c>
      <c r="K18" s="114"/>
      <c r="L18" s="114"/>
      <c r="M18" s="114"/>
      <c r="N18" s="51">
        <v>18</v>
      </c>
    </row>
    <row r="19" spans="2:14" ht="39" customHeight="1">
      <c r="B19" s="21">
        <v>1</v>
      </c>
      <c r="C19" s="54">
        <v>1</v>
      </c>
      <c r="D19" s="60">
        <f>IF(C19="","",VLOOKUP(C19,'選手情報'!$L$2:$S$31,2))</f>
        <v>0</v>
      </c>
      <c r="E19" s="60">
        <f>IF(C19="","",VLOOKUP(C19,'選手情報'!$L$2:$S$31,4))</f>
        <v>0</v>
      </c>
      <c r="F19" s="60">
        <f>IF(C19="","",VLOOKUP(C19,'選手情報'!$L$2:$S$31,5))</f>
        <v>0</v>
      </c>
      <c r="G19" s="61">
        <f>IF(C19="","",VLOOKUP(C19,'選手情報'!$L$2:$S$31,6))</f>
        <v>0</v>
      </c>
      <c r="H19" s="61">
        <f>IF(C19="","",VLOOKUP(C19,'選手情報'!$L$2:$S$31,7))</f>
        <v>0</v>
      </c>
      <c r="I19" s="62">
        <f>IF(C19="","",VLOOKUP(C19,'選手情報'!$L$2:$S$31,3))</f>
        <v>0</v>
      </c>
      <c r="J19" s="115">
        <f>IF(C19="","",VLOOKUP(C19,'選手情報'!$L$2:$S$31,3))</f>
        <v>0</v>
      </c>
      <c r="K19" s="116"/>
      <c r="L19" s="116"/>
      <c r="M19" s="117"/>
      <c r="N19" s="51">
        <v>19</v>
      </c>
    </row>
    <row r="20" spans="2:14" ht="39" customHeight="1">
      <c r="B20" s="21">
        <v>2</v>
      </c>
      <c r="C20" s="54">
        <v>2</v>
      </c>
      <c r="D20" s="60">
        <f>IF(C20="","",VLOOKUP(C20,'選手情報'!$L$2:$S$31,2))</f>
        <v>0</v>
      </c>
      <c r="E20" s="60">
        <f>IF(C20="","",VLOOKUP(C20,'選手情報'!$L$2:$S$31,4))</f>
        <v>0</v>
      </c>
      <c r="F20" s="60">
        <f>IF(C20="","",VLOOKUP(C20,'選手情報'!$L$2:$S$31,5))</f>
        <v>0</v>
      </c>
      <c r="G20" s="61">
        <f>IF(C20="","",VLOOKUP(C20,'選手情報'!$L$2:$S$31,6))</f>
        <v>0</v>
      </c>
      <c r="H20" s="61">
        <f>IF(C20="","",VLOOKUP(C20,'選手情報'!$L$2:$S$31,7))</f>
        <v>0</v>
      </c>
      <c r="I20" s="62">
        <f>IF(C20="","",VLOOKUP(C20,'選手情報'!$L$2:$S$31,3))</f>
        <v>0</v>
      </c>
      <c r="J20" s="115">
        <f>IF(C20="","",VLOOKUP(C20,'選手情報'!$L$2:$S$31,3))</f>
        <v>0</v>
      </c>
      <c r="K20" s="116"/>
      <c r="L20" s="116"/>
      <c r="M20" s="117"/>
      <c r="N20" s="51">
        <v>20</v>
      </c>
    </row>
    <row r="21" spans="2:14" ht="39" customHeight="1">
      <c r="B21" s="21">
        <v>3</v>
      </c>
      <c r="C21" s="54">
        <v>3</v>
      </c>
      <c r="D21" s="60">
        <f>IF(C21="","",VLOOKUP(C21,'選手情報'!$L$2:$S$31,2))</f>
        <v>0</v>
      </c>
      <c r="E21" s="60">
        <f>IF(C21="","",VLOOKUP(C21,'選手情報'!$L$2:$S$31,4))</f>
        <v>0</v>
      </c>
      <c r="F21" s="60">
        <f>IF(C21="","",VLOOKUP(C21,'選手情報'!$L$2:$S$31,5))</f>
        <v>0</v>
      </c>
      <c r="G21" s="61">
        <f>IF(C21="","",VLOOKUP(C21,'選手情報'!$L$2:$S$31,6))</f>
        <v>0</v>
      </c>
      <c r="H21" s="61">
        <f>IF(C21="","",VLOOKUP(C21,'選手情報'!$L$2:$S$31,7))</f>
        <v>0</v>
      </c>
      <c r="I21" s="62">
        <f>IF(C21="","",VLOOKUP(C21,'選手情報'!$L$2:$S$31,3))</f>
        <v>0</v>
      </c>
      <c r="J21" s="115">
        <f>IF(C21="","",VLOOKUP(C21,'選手情報'!$L$2:$S$31,3))</f>
        <v>0</v>
      </c>
      <c r="K21" s="116"/>
      <c r="L21" s="116"/>
      <c r="M21" s="117"/>
      <c r="N21" s="51">
        <v>21</v>
      </c>
    </row>
    <row r="22" spans="2:14" ht="39" customHeight="1">
      <c r="B22" s="21">
        <v>4</v>
      </c>
      <c r="C22" s="54">
        <v>4</v>
      </c>
      <c r="D22" s="60">
        <f>IF(C22="","",VLOOKUP(C22,'選手情報'!$L$2:$S$31,2))</f>
        <v>0</v>
      </c>
      <c r="E22" s="60">
        <f>IF(C22="","",VLOOKUP(C22,'選手情報'!$L$2:$S$31,4))</f>
        <v>0</v>
      </c>
      <c r="F22" s="60">
        <f>IF(C22="","",VLOOKUP(C22,'選手情報'!$L$2:$S$31,5))</f>
        <v>0</v>
      </c>
      <c r="G22" s="61">
        <f>IF(C22="","",VLOOKUP(C22,'選手情報'!$L$2:$S$31,6))</f>
        <v>0</v>
      </c>
      <c r="H22" s="61">
        <f>IF(C22="","",VLOOKUP(C22,'選手情報'!$L$2:$S$31,7))</f>
        <v>0</v>
      </c>
      <c r="I22" s="62">
        <f>IF(C22="","",VLOOKUP(C22,'選手情報'!$L$2:$S$31,3))</f>
        <v>0</v>
      </c>
      <c r="J22" s="115">
        <f>IF(C22="","",VLOOKUP(C22,'選手情報'!$L$2:$S$31,3))</f>
        <v>0</v>
      </c>
      <c r="K22" s="116"/>
      <c r="L22" s="116"/>
      <c r="M22" s="117"/>
      <c r="N22" s="51">
        <v>22</v>
      </c>
    </row>
    <row r="23" spans="2:14" ht="39" customHeight="1">
      <c r="B23" s="21">
        <v>5</v>
      </c>
      <c r="C23" s="54">
        <v>5</v>
      </c>
      <c r="D23" s="60">
        <f>IF(C23="","",VLOOKUP(C23,'選手情報'!$L$2:$S$31,2))</f>
        <v>0</v>
      </c>
      <c r="E23" s="60">
        <f>IF(C23="","",VLOOKUP(C23,'選手情報'!$L$2:$S$31,4))</f>
        <v>0</v>
      </c>
      <c r="F23" s="60">
        <f>IF(C23="","",VLOOKUP(C23,'選手情報'!$L$2:$S$31,5))</f>
        <v>0</v>
      </c>
      <c r="G23" s="61">
        <f>IF(C23="","",VLOOKUP(C23,'選手情報'!$L$2:$S$31,6))</f>
        <v>0</v>
      </c>
      <c r="H23" s="61">
        <f>IF(C23="","",VLOOKUP(C23,'選手情報'!$L$2:$S$31,7))</f>
        <v>0</v>
      </c>
      <c r="I23" s="62">
        <f>IF(C23="","",VLOOKUP(C23,'選手情報'!$L$2:$S$31,3))</f>
        <v>0</v>
      </c>
      <c r="J23" s="115">
        <f>IF(C23="","",VLOOKUP(C23,'選手情報'!$L$2:$S$31,3))</f>
        <v>0</v>
      </c>
      <c r="K23" s="116"/>
      <c r="L23" s="116"/>
      <c r="M23" s="117"/>
      <c r="N23" s="51">
        <v>23</v>
      </c>
    </row>
    <row r="24" ht="12.75">
      <c r="N24" s="51">
        <v>24</v>
      </c>
    </row>
    <row r="25" ht="12.75">
      <c r="N25" s="51">
        <v>25</v>
      </c>
    </row>
    <row r="26" ht="12.75">
      <c r="N26" s="51">
        <v>26</v>
      </c>
    </row>
    <row r="27" spans="2:14" ht="29.25" customHeight="1">
      <c r="B27" s="35" t="s">
        <v>85</v>
      </c>
      <c r="C27" s="35"/>
      <c r="N27" s="51">
        <v>27</v>
      </c>
    </row>
    <row r="28" ht="12.75">
      <c r="N28" s="51">
        <v>28</v>
      </c>
    </row>
    <row r="29" ht="12.75">
      <c r="N29" s="51">
        <v>29</v>
      </c>
    </row>
    <row r="30" ht="12.75">
      <c r="N30" s="51">
        <v>30</v>
      </c>
    </row>
  </sheetData>
  <sheetProtection formatCells="0" selectLockedCells="1"/>
  <mergeCells count="27">
    <mergeCell ref="B3:M3"/>
    <mergeCell ref="I2:M2"/>
    <mergeCell ref="D1:G1"/>
    <mergeCell ref="D14:G14"/>
    <mergeCell ref="J5:M5"/>
    <mergeCell ref="G4:H4"/>
    <mergeCell ref="D4:F4"/>
    <mergeCell ref="I4:M4"/>
    <mergeCell ref="J6:M6"/>
    <mergeCell ref="J7:M7"/>
    <mergeCell ref="J13:M13"/>
    <mergeCell ref="J18:M18"/>
    <mergeCell ref="I15:M15"/>
    <mergeCell ref="B16:M16"/>
    <mergeCell ref="D17:F17"/>
    <mergeCell ref="G17:H17"/>
    <mergeCell ref="I17:M17"/>
    <mergeCell ref="J19:M19"/>
    <mergeCell ref="J20:M20"/>
    <mergeCell ref="J21:M21"/>
    <mergeCell ref="J22:M22"/>
    <mergeCell ref="J23:M23"/>
    <mergeCell ref="J8:M8"/>
    <mergeCell ref="J9:M9"/>
    <mergeCell ref="J10:M10"/>
    <mergeCell ref="J11:M11"/>
    <mergeCell ref="J12:M12"/>
  </mergeCells>
  <conditionalFormatting sqref="I17:M17 D4:F4 I4:M4 D17:F17">
    <cfRule type="cellIs" priority="1" dxfId="28" operator="equal" stopIfTrue="1">
      <formula>0</formula>
    </cfRule>
  </conditionalFormatting>
  <conditionalFormatting sqref="C6:C13">
    <cfRule type="cellIs" priority="2" dxfId="0" operator="equal" stopIfTrue="1">
      <formula>0</formula>
    </cfRule>
  </conditionalFormatting>
  <conditionalFormatting sqref="C19:C23">
    <cfRule type="cellIs" priority="3" dxfId="7" operator="equal" stopIfTrue="1">
      <formula>0</formula>
    </cfRule>
  </conditionalFormatting>
  <dataValidations count="2">
    <dataValidation allowBlank="1" showInputMessage="1" showErrorMessage="1" imeMode="on" sqref="D4:F4 I4:M4 D17:F17 I17:M17 D6:J13 D19:J23"/>
    <dataValidation type="list" allowBlank="1" showInputMessage="1" showErrorMessage="1" sqref="C6:C13 C19:C23">
      <formula1>$N$1:$N$30</formula1>
    </dataValidation>
  </dataValidations>
  <hyperlinks>
    <hyperlink ref="B27" location="基本情報!A1" display="戻る"/>
    <hyperlink ref="O2" location="基本情報!C4" display="戻る"/>
  </hyperlinks>
  <printOptions/>
  <pageMargins left="0.75" right="0.75" top="1" bottom="1" header="0.512" footer="0.512"/>
  <pageSetup horizontalDpi="600" verticalDpi="600" orientation="landscape" paperSize="9" scale="130" r:id="rId1"/>
  <ignoredErrors>
    <ignoredError sqref="D4 I4 D17 I1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L27"/>
  <sheetViews>
    <sheetView showGridLines="0" zoomScale="90" zoomScaleNormal="90" zoomScalePageLayoutView="0" workbookViewId="0" topLeftCell="A1">
      <selection activeCell="N11" sqref="N11"/>
    </sheetView>
  </sheetViews>
  <sheetFormatPr defaultColWidth="9.00390625" defaultRowHeight="13.5"/>
  <cols>
    <col min="1" max="2" width="3.875" style="0" customWidth="1"/>
    <col min="3" max="3" width="6.875" style="0" customWidth="1"/>
    <col min="4" max="4" width="7.375" style="0" customWidth="1"/>
    <col min="5" max="5" width="10.375" style="0" customWidth="1"/>
    <col min="6" max="6" width="17.125" style="0" customWidth="1"/>
    <col min="7" max="7" width="11.00390625" style="0" customWidth="1"/>
    <col min="8" max="8" width="3.50390625" style="0" customWidth="1"/>
    <col min="9" max="9" width="12.25390625" style="0" customWidth="1"/>
  </cols>
  <sheetData>
    <row r="1" spans="1:7" ht="21.75" customHeight="1">
      <c r="A1" s="11" t="s">
        <v>32</v>
      </c>
      <c r="B1" s="14"/>
      <c r="C1" t="s">
        <v>15</v>
      </c>
      <c r="E1" t="s">
        <v>16</v>
      </c>
      <c r="F1" s="15" t="str">
        <f>Sheet1!$E$6</f>
        <v>５月１７日</v>
      </c>
      <c r="G1" t="s">
        <v>17</v>
      </c>
    </row>
    <row r="2" spans="3:12" ht="21.75" customHeight="1">
      <c r="C2" t="s">
        <v>33</v>
      </c>
      <c r="L2" s="35" t="s">
        <v>85</v>
      </c>
    </row>
    <row r="3" ht="33" customHeight="1"/>
    <row r="4" spans="3:8" ht="30.75" customHeight="1">
      <c r="C4" s="10" t="s">
        <v>19</v>
      </c>
      <c r="D4" s="10">
        <f>Sheet1!$C$4</f>
        <v>74</v>
      </c>
      <c r="E4" t="s">
        <v>22</v>
      </c>
      <c r="H4" s="98"/>
    </row>
    <row r="5" spans="3:9" ht="30.75" customHeight="1">
      <c r="C5" s="10" t="s">
        <v>19</v>
      </c>
      <c r="D5" s="10">
        <f>D4-3</f>
        <v>71</v>
      </c>
      <c r="E5" t="s">
        <v>23</v>
      </c>
      <c r="H5" s="98"/>
      <c r="I5" t="s">
        <v>34</v>
      </c>
    </row>
    <row r="6" spans="3:8" ht="30.75" customHeight="1">
      <c r="C6" s="10" t="s">
        <v>19</v>
      </c>
      <c r="D6" s="10">
        <f>D4-1</f>
        <v>73</v>
      </c>
      <c r="E6" t="s">
        <v>24</v>
      </c>
      <c r="H6" s="98"/>
    </row>
    <row r="7" ht="21.75" customHeight="1"/>
    <row r="8" spans="4:7" ht="21.75" customHeight="1">
      <c r="D8" s="128"/>
      <c r="E8" s="128"/>
      <c r="F8" s="128"/>
      <c r="G8" s="128"/>
    </row>
    <row r="9" spans="4:7" ht="45.75" customHeight="1">
      <c r="D9" s="128"/>
      <c r="E9" s="128"/>
      <c r="F9" s="128"/>
      <c r="G9" s="128"/>
    </row>
    <row r="10" spans="3:5" ht="21.75" customHeight="1">
      <c r="C10" s="102" t="s">
        <v>125</v>
      </c>
      <c r="D10" s="103"/>
      <c r="E10" s="103"/>
    </row>
    <row r="11" spans="6:11" ht="21.75" customHeight="1">
      <c r="F11" s="17">
        <f>'基本情報'!$C$4</f>
        <v>0</v>
      </c>
      <c r="G11" t="s">
        <v>26</v>
      </c>
      <c r="H11" s="100">
        <f>'基本情報'!$C$5</f>
        <v>0</v>
      </c>
      <c r="I11" s="100"/>
      <c r="J11" s="100"/>
      <c r="K11" t="s">
        <v>27</v>
      </c>
    </row>
    <row r="12" ht="21.75" customHeight="1"/>
    <row r="13" spans="8:11" ht="21.75" customHeight="1">
      <c r="H13" s="100">
        <f>'基本情報'!$F$4</f>
        <v>0</v>
      </c>
      <c r="I13" s="100"/>
      <c r="J13" s="100"/>
      <c r="K13" t="s">
        <v>28</v>
      </c>
    </row>
    <row r="14" ht="21.75" customHeight="1"/>
    <row r="15" spans="1:7" ht="21.75" customHeight="1">
      <c r="A15" s="11" t="s">
        <v>35</v>
      </c>
      <c r="B15" s="14"/>
      <c r="C15" t="s">
        <v>15</v>
      </c>
      <c r="E15" t="s">
        <v>16</v>
      </c>
      <c r="F15" s="15" t="str">
        <f>Sheet1!$E$6</f>
        <v>５月１７日</v>
      </c>
      <c r="G15" t="s">
        <v>17</v>
      </c>
    </row>
    <row r="16" ht="21.75" customHeight="1">
      <c r="C16" t="s">
        <v>31</v>
      </c>
    </row>
    <row r="17" ht="33" customHeight="1"/>
    <row r="18" spans="3:8" ht="30.75" customHeight="1">
      <c r="C18" s="10" t="s">
        <v>19</v>
      </c>
      <c r="D18" s="10">
        <f>Sheet1!$C$4</f>
        <v>74</v>
      </c>
      <c r="E18" t="s">
        <v>22</v>
      </c>
      <c r="H18" s="98"/>
    </row>
    <row r="19" spans="3:9" ht="30.75" customHeight="1">
      <c r="C19" s="10" t="s">
        <v>19</v>
      </c>
      <c r="D19" s="10">
        <f>D18-3</f>
        <v>71</v>
      </c>
      <c r="E19" t="s">
        <v>23</v>
      </c>
      <c r="H19" s="98"/>
      <c r="I19" t="s">
        <v>34</v>
      </c>
    </row>
    <row r="20" spans="3:8" ht="30.75" customHeight="1">
      <c r="C20" s="10" t="s">
        <v>19</v>
      </c>
      <c r="D20" s="10">
        <f>D18-1</f>
        <v>73</v>
      </c>
      <c r="E20" t="s">
        <v>24</v>
      </c>
      <c r="H20" s="98"/>
    </row>
    <row r="21" ht="21.75" customHeight="1"/>
    <row r="22" spans="4:7" ht="21.75" customHeight="1">
      <c r="D22" s="128"/>
      <c r="E22" s="128"/>
      <c r="F22" s="128"/>
      <c r="G22" s="128"/>
    </row>
    <row r="23" spans="4:7" ht="45.75" customHeight="1">
      <c r="D23" s="128"/>
      <c r="E23" s="128"/>
      <c r="F23" s="128"/>
      <c r="G23" s="128"/>
    </row>
    <row r="24" spans="3:5" ht="21.75" customHeight="1">
      <c r="C24" s="99" t="str">
        <f>$C$10</f>
        <v>令和6年　　月　　日</v>
      </c>
      <c r="D24" s="99"/>
      <c r="E24" s="99"/>
    </row>
    <row r="25" spans="6:11" ht="21.75" customHeight="1">
      <c r="F25" s="17">
        <f>'基本情報'!$C$4</f>
        <v>0</v>
      </c>
      <c r="G25" t="s">
        <v>26</v>
      </c>
      <c r="H25" s="100">
        <f>'基本情報'!$C$5</f>
        <v>0</v>
      </c>
      <c r="I25" s="100"/>
      <c r="J25" s="100"/>
      <c r="K25" t="s">
        <v>27</v>
      </c>
    </row>
    <row r="26" ht="21.75" customHeight="1"/>
    <row r="27" spans="8:11" ht="21.75" customHeight="1">
      <c r="H27" s="101">
        <f>'基本情報'!$F$4</f>
        <v>0</v>
      </c>
      <c r="I27" s="101"/>
      <c r="J27" s="101"/>
      <c r="K27" t="s">
        <v>28</v>
      </c>
    </row>
    <row r="28" ht="21.75" customHeight="1"/>
  </sheetData>
  <sheetProtection formatCells="0" selectLockedCells="1"/>
  <mergeCells count="10">
    <mergeCell ref="H18:H20"/>
    <mergeCell ref="C24:E24"/>
    <mergeCell ref="H25:J25"/>
    <mergeCell ref="H27:J27"/>
    <mergeCell ref="H4:H6"/>
    <mergeCell ref="C10:E10"/>
    <mergeCell ref="H11:J11"/>
    <mergeCell ref="H13:J13"/>
    <mergeCell ref="D8:G9"/>
    <mergeCell ref="D22:G23"/>
  </mergeCells>
  <conditionalFormatting sqref="F11 F25 H27:J27 H25:J25 H13:J13 H11:J11">
    <cfRule type="cellIs" priority="4" dxfId="28" operator="equal" stopIfTrue="1">
      <formula>0</formula>
    </cfRule>
  </conditionalFormatting>
  <conditionalFormatting sqref="D8:G9">
    <cfRule type="containsText" priority="2" dxfId="4" operator="containsText" stopIfTrue="1" text="参加">
      <formula>NOT(ISERROR(SEARCH("参加",D8)))</formula>
    </cfRule>
  </conditionalFormatting>
  <conditionalFormatting sqref="D22:G23">
    <cfRule type="containsText" priority="1" dxfId="4" operator="containsText" stopIfTrue="1" text="参加">
      <formula>NOT(ISERROR(SEARCH("参加",D22)))</formula>
    </cfRule>
  </conditionalFormatting>
  <dataValidations count="2">
    <dataValidation allowBlank="1" showInputMessage="1" showErrorMessage="1" imeMode="on" sqref="F25 C24:E24 H13:J13 H11:J11 F11 H25:J25 H27:J27 C10:E10"/>
    <dataValidation type="list" allowBlank="1" showInputMessage="1" showErrorMessage="1" sqref="D8:G9 D22:G23">
      <formula1>"参加,不参加,"</formula1>
    </dataValidation>
  </dataValidations>
  <hyperlinks>
    <hyperlink ref="L2" location="基本情報!A1" display="戻る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30" r:id="rId2"/>
  <ignoredErrors>
    <ignoredError sqref="H27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O71"/>
  <sheetViews>
    <sheetView showGridLines="0" showZeros="0" zoomScale="96" zoomScaleNormal="96" zoomScalePageLayoutView="0" workbookViewId="0" topLeftCell="A37">
      <selection activeCell="M39" sqref="M39"/>
    </sheetView>
  </sheetViews>
  <sheetFormatPr defaultColWidth="9.00390625" defaultRowHeight="13.5"/>
  <cols>
    <col min="1" max="1" width="3.625" style="143" customWidth="1"/>
    <col min="2" max="2" width="21.625" style="143" customWidth="1"/>
    <col min="3" max="4" width="6.00390625" style="143" customWidth="1"/>
    <col min="5" max="5" width="17.875" style="143" customWidth="1"/>
    <col min="6" max="6" width="6.125" style="143" customWidth="1"/>
    <col min="7" max="7" width="3.625" style="143" customWidth="1"/>
    <col min="8" max="8" width="21.625" style="143" customWidth="1"/>
    <col min="9" max="10" width="6.00390625" style="143" customWidth="1"/>
    <col min="11" max="11" width="17.875" style="143" customWidth="1"/>
    <col min="12" max="12" width="8.625" style="143" customWidth="1"/>
    <col min="13" max="14" width="8.875" style="143" customWidth="1"/>
    <col min="15" max="15" width="0" style="143" hidden="1" customWidth="1"/>
    <col min="16" max="16384" width="8.875" style="143" customWidth="1"/>
  </cols>
  <sheetData>
    <row r="1" spans="1:8" ht="18.75" customHeight="1">
      <c r="A1" s="142" t="s">
        <v>63</v>
      </c>
      <c r="B1" s="143" t="s">
        <v>110</v>
      </c>
      <c r="D1" s="144" t="str">
        <f>Sheet1!$E$6</f>
        <v>５月１７日</v>
      </c>
      <c r="E1" s="144"/>
      <c r="F1" s="144"/>
      <c r="G1" s="144"/>
      <c r="H1" s="145" t="s">
        <v>64</v>
      </c>
    </row>
    <row r="2" ht="18.75" customHeight="1" thickBot="1"/>
    <row r="3" spans="1:15" ht="18.75" customHeight="1" thickBot="1">
      <c r="A3" s="146">
        <f>IF('基本情報'!$C$4="","",'基本情報'!$C$4)</f>
      </c>
      <c r="B3" s="147"/>
      <c r="C3" s="147"/>
      <c r="D3" s="148"/>
      <c r="E3" s="149"/>
      <c r="M3" s="150" t="s">
        <v>85</v>
      </c>
      <c r="O3" s="143">
        <v>1</v>
      </c>
    </row>
    <row r="4" ht="18.75" customHeight="1" thickBot="1">
      <c r="O4" s="143">
        <v>2</v>
      </c>
    </row>
    <row r="5" spans="1:15" ht="18.75" customHeight="1" thickBot="1">
      <c r="A5" s="151"/>
      <c r="B5" s="152" t="s">
        <v>70</v>
      </c>
      <c r="C5" s="152"/>
      <c r="D5" s="153">
        <f>COUNTA(A7:A11)</f>
        <v>0</v>
      </c>
      <c r="E5" s="154"/>
      <c r="G5" s="151"/>
      <c r="H5" s="152" t="s">
        <v>69</v>
      </c>
      <c r="I5" s="152"/>
      <c r="J5" s="153">
        <f>COUNTA(G7:G11)</f>
        <v>0</v>
      </c>
      <c r="K5" s="154"/>
      <c r="O5" s="143">
        <v>3</v>
      </c>
    </row>
    <row r="6" spans="1:11" ht="18.75" customHeight="1">
      <c r="A6" s="155" t="s">
        <v>45</v>
      </c>
      <c r="B6" s="156"/>
      <c r="C6" s="157" t="s">
        <v>46</v>
      </c>
      <c r="D6" s="157" t="s">
        <v>47</v>
      </c>
      <c r="E6" s="157" t="s">
        <v>97</v>
      </c>
      <c r="G6" s="158" t="s">
        <v>45</v>
      </c>
      <c r="H6" s="159"/>
      <c r="I6" s="160" t="s">
        <v>46</v>
      </c>
      <c r="J6" s="160" t="s">
        <v>47</v>
      </c>
      <c r="K6" s="160" t="s">
        <v>97</v>
      </c>
    </row>
    <row r="7" spans="1:15" ht="18.75" customHeight="1">
      <c r="A7" s="161"/>
      <c r="B7" s="162"/>
      <c r="C7" s="160">
        <f>IF(A7="","",VLOOKUP(A7,'選手情報'!$B$2:$I$51,4))</f>
      </c>
      <c r="D7" s="160">
        <f>IF(A7="","",VLOOKUP(A7,'選手情報'!$B$2:$I$51,5))</f>
      </c>
      <c r="E7" s="160">
        <f>IF(A7="","",VLOOKUP(A7,'選手情報'!$B$2:$I$51,8))</f>
      </c>
      <c r="G7" s="161"/>
      <c r="H7" s="162">
        <f>IF(G7="","",VLOOKUP(G7,'選手情報'!$B$2:$I$51,2))</f>
      </c>
      <c r="I7" s="160">
        <f>IF(G7="","",VLOOKUP(G7,'選手情報'!$B$2:$I$51,4))</f>
      </c>
      <c r="J7" s="160">
        <f>IF(G7="","",VLOOKUP(G7,'選手情報'!$B$2:$I$51,5))</f>
      </c>
      <c r="K7" s="160">
        <f>IF(G7="","",VLOOKUP(G7,'選手情報'!$B$2:$I$51,8))</f>
      </c>
      <c r="O7" s="143">
        <v>5</v>
      </c>
    </row>
    <row r="8" spans="1:15" ht="18.75" customHeight="1">
      <c r="A8" s="161"/>
      <c r="B8" s="162"/>
      <c r="C8" s="160">
        <f>IF(A8="","",VLOOKUP(A8,'選手情報'!$B$2:$I$51,4))</f>
      </c>
      <c r="D8" s="160">
        <f>IF(A8="","",VLOOKUP(A8,'選手情報'!$B$2:$I$51,5))</f>
      </c>
      <c r="E8" s="160">
        <f>IF(A8="","",VLOOKUP(A8,'選手情報'!$B$2:$I$51,8))</f>
      </c>
      <c r="G8" s="161"/>
      <c r="H8" s="162">
        <f>IF(G8="","",VLOOKUP(G8,'選手情報'!$B$2:$I$51,2))</f>
      </c>
      <c r="I8" s="160">
        <f>IF(G8="","",VLOOKUP(G8,'選手情報'!$B$2:$I$51,4))</f>
      </c>
      <c r="J8" s="160">
        <f>IF(G8="","",VLOOKUP(G8,'選手情報'!$B$2:$I$51,5))</f>
      </c>
      <c r="K8" s="160">
        <f>IF(G8="","",VLOOKUP(G8,'選手情報'!$B$2:$I$51,8))</f>
      </c>
      <c r="O8" s="143">
        <v>6</v>
      </c>
    </row>
    <row r="9" spans="1:15" ht="18.75" customHeight="1">
      <c r="A9" s="161"/>
      <c r="B9" s="162"/>
      <c r="C9" s="160">
        <f>IF(A9="","",VLOOKUP(A9,'選手情報'!$B$2:$I$51,4))</f>
      </c>
      <c r="D9" s="160">
        <f>IF(A9="","",VLOOKUP(A9,'選手情報'!$B$2:$I$51,5))</f>
      </c>
      <c r="E9" s="160">
        <f>IF(A9="","",VLOOKUP(A9,'選手情報'!$B$2:$I$51,8))</f>
      </c>
      <c r="G9" s="161"/>
      <c r="H9" s="162">
        <f>IF(G9="","",VLOOKUP(G9,'選手情報'!$B$2:$I$51,2))</f>
      </c>
      <c r="I9" s="160">
        <f>IF(G9="","",VLOOKUP(G9,'選手情報'!$B$2:$I$51,4))</f>
      </c>
      <c r="J9" s="160">
        <f>IF(G9="","",VLOOKUP(G9,'選手情報'!$B$2:$I$51,5))</f>
      </c>
      <c r="K9" s="160">
        <f>IF(G9="","",VLOOKUP(G9,'選手情報'!$B$2:$I$51,8))</f>
      </c>
      <c r="O9" s="143">
        <v>7</v>
      </c>
    </row>
    <row r="10" spans="1:15" ht="18.75" customHeight="1">
      <c r="A10" s="161"/>
      <c r="B10" s="162">
        <f>IF(A10="","",VLOOKUP(A10,'選手情報'!$B$2:$I$51,2))</f>
      </c>
      <c r="C10" s="160">
        <f>IF(A10="","",VLOOKUP(A10,'選手情報'!$B$2:$I$51,4))</f>
      </c>
      <c r="D10" s="160">
        <f>IF(A10="","",VLOOKUP(A10,'選手情報'!$B$2:$I$51,5))</f>
      </c>
      <c r="E10" s="160">
        <f>IF(A10="","",VLOOKUP(A10,'選手情報'!$B$2:$I$51,8))</f>
      </c>
      <c r="G10" s="161"/>
      <c r="H10" s="162">
        <f>IF(G10="","",VLOOKUP(G10,'選手情報'!$B$2:$I$51,2))</f>
      </c>
      <c r="I10" s="160">
        <f>IF(G10="","",VLOOKUP(G10,'選手情報'!$B$2:$I$51,4))</f>
      </c>
      <c r="J10" s="160">
        <f>IF(G10="","",VLOOKUP(G10,'選手情報'!$B$2:$I$51,5))</f>
      </c>
      <c r="K10" s="160">
        <f>IF(G10="","",VLOOKUP(G10,'選手情報'!$B$2:$I$51,8))</f>
      </c>
      <c r="O10" s="143">
        <v>8</v>
      </c>
    </row>
    <row r="11" spans="1:15" ht="18.75" customHeight="1">
      <c r="A11" s="161"/>
      <c r="B11" s="162">
        <f>IF(A11="","",VLOOKUP(A11,'選手情報'!$B$2:$I$51,2))</f>
      </c>
      <c r="C11" s="160">
        <f>IF(A11="","",VLOOKUP(A11,'選手情報'!$B$2:$I$51,4))</f>
      </c>
      <c r="D11" s="160">
        <f>IF(A11="","",VLOOKUP(A11,'選手情報'!$B$2:$I$51,5))</f>
      </c>
      <c r="E11" s="160">
        <f>IF(A11="","",VLOOKUP(A11,'選手情報'!$B$2:$I$51,8))</f>
      </c>
      <c r="G11" s="161"/>
      <c r="H11" s="162">
        <f>IF(G11="","",VLOOKUP(G11,'選手情報'!$B$2:$I$51,2))</f>
      </c>
      <c r="I11" s="160">
        <f>IF(G11="","",VLOOKUP(G11,'選手情報'!$B$2:$I$51,4))</f>
      </c>
      <c r="J11" s="160">
        <f>IF(G11="","",VLOOKUP(G11,'選手情報'!$B$2:$I$51,5))</f>
      </c>
      <c r="K11" s="160">
        <f>IF(G11="","",VLOOKUP(G11,'選手情報'!$B$2:$I$51,8))</f>
      </c>
      <c r="O11" s="143">
        <v>9</v>
      </c>
    </row>
    <row r="12" ht="18.75" customHeight="1" thickBot="1">
      <c r="O12" s="143">
        <v>17</v>
      </c>
    </row>
    <row r="13" spans="1:15" ht="18.75" customHeight="1" thickBot="1">
      <c r="A13" s="151"/>
      <c r="B13" s="152" t="s">
        <v>68</v>
      </c>
      <c r="C13" s="152"/>
      <c r="D13" s="153">
        <f>COUNTA(A15:A19)</f>
        <v>0</v>
      </c>
      <c r="E13" s="154"/>
      <c r="G13" s="151"/>
      <c r="H13" s="152" t="s">
        <v>67</v>
      </c>
      <c r="I13" s="152"/>
      <c r="J13" s="153">
        <f>COUNTA(G15:G19)</f>
        <v>0</v>
      </c>
      <c r="K13" s="154"/>
      <c r="O13" s="143">
        <v>18</v>
      </c>
    </row>
    <row r="14" spans="1:15" ht="18.75" customHeight="1">
      <c r="A14" s="158" t="s">
        <v>45</v>
      </c>
      <c r="B14" s="159"/>
      <c r="C14" s="160" t="s">
        <v>46</v>
      </c>
      <c r="D14" s="160" t="s">
        <v>47</v>
      </c>
      <c r="E14" s="160" t="s">
        <v>97</v>
      </c>
      <c r="G14" s="158" t="s">
        <v>45</v>
      </c>
      <c r="H14" s="159"/>
      <c r="I14" s="160" t="s">
        <v>46</v>
      </c>
      <c r="J14" s="160" t="s">
        <v>47</v>
      </c>
      <c r="K14" s="160" t="s">
        <v>97</v>
      </c>
      <c r="O14" s="143">
        <v>19</v>
      </c>
    </row>
    <row r="15" spans="1:15" ht="18.75" customHeight="1">
      <c r="A15" s="161"/>
      <c r="B15" s="162">
        <f>IF(A15="","",VLOOKUP(A15,'選手情報'!$B$2:$I$51,2))</f>
      </c>
      <c r="C15" s="160">
        <f>IF(A15="","",VLOOKUP(A15,'選手情報'!$B$2:$I$51,4))</f>
      </c>
      <c r="D15" s="160">
        <f>IF(A15="","",VLOOKUP(A15,'選手情報'!$B$2:$I$51,5))</f>
      </c>
      <c r="E15" s="160">
        <f>IF(A15="","",VLOOKUP(A15,'選手情報'!$B$2:$I$51,8))</f>
      </c>
      <c r="G15" s="161"/>
      <c r="H15" s="162">
        <f>IF(G15="","",VLOOKUP(G15,'選手情報'!$B$2:$I$51,2))</f>
      </c>
      <c r="I15" s="160">
        <f>IF(G15="","",VLOOKUP(G15,'選手情報'!$B$2:$I$51,4))</f>
      </c>
      <c r="J15" s="160">
        <f>IF(G15="","",VLOOKUP(G15,'選手情報'!$B$2:$I$51,5))</f>
      </c>
      <c r="K15" s="160">
        <f>IF(G15="","",VLOOKUP(G15,'選手情報'!$B$2:$I$51,8))</f>
      </c>
      <c r="O15" s="143">
        <v>20</v>
      </c>
    </row>
    <row r="16" spans="1:15" ht="18.75" customHeight="1">
      <c r="A16" s="161"/>
      <c r="B16" s="162">
        <f>IF(A16="","",VLOOKUP(A16,'選手情報'!$B$2:$I$51,2))</f>
      </c>
      <c r="C16" s="160">
        <f>IF(A16="","",VLOOKUP(A16,'選手情報'!$B$2:$I$51,4))</f>
      </c>
      <c r="D16" s="160">
        <f>IF(A16="","",VLOOKUP(A16,'選手情報'!$B$2:$I$51,5))</f>
      </c>
      <c r="E16" s="160">
        <f>IF(A16="","",VLOOKUP(A16,'選手情報'!$B$2:$I$51,8))</f>
      </c>
      <c r="G16" s="161"/>
      <c r="H16" s="162">
        <f>IF(G16="","",VLOOKUP(G16,'選手情報'!$B$2:$I$51,2))</f>
      </c>
      <c r="I16" s="160">
        <f>IF(G16="","",VLOOKUP(G16,'選手情報'!$B$2:$I$51,4))</f>
      </c>
      <c r="J16" s="160">
        <f>IF(G16="","",VLOOKUP(G16,'選手情報'!$B$2:$I$51,5))</f>
      </c>
      <c r="K16" s="160">
        <f>IF(G16="","",VLOOKUP(G16,'選手情報'!$B$2:$I$51,8))</f>
      </c>
      <c r="O16" s="143">
        <v>21</v>
      </c>
    </row>
    <row r="17" spans="1:15" ht="18.75" customHeight="1">
      <c r="A17" s="161"/>
      <c r="B17" s="162">
        <f>IF(A17="","",VLOOKUP(A17,'選手情報'!$B$2:$I$51,2))</f>
      </c>
      <c r="C17" s="160">
        <f>IF(A17="","",VLOOKUP(A17,'選手情報'!$B$2:$I$51,4))</f>
      </c>
      <c r="D17" s="160">
        <f>IF(A17="","",VLOOKUP(A17,'選手情報'!$B$2:$I$51,5))</f>
      </c>
      <c r="E17" s="160">
        <f>IF(A17="","",VLOOKUP(A17,'選手情報'!$B$2:$I$51,8))</f>
      </c>
      <c r="G17" s="161"/>
      <c r="H17" s="162">
        <f>IF(G17="","",VLOOKUP(G17,'選手情報'!$B$2:$I$51,2))</f>
      </c>
      <c r="I17" s="160">
        <f>IF(G17="","",VLOOKUP(G17,'選手情報'!$B$2:$I$51,4))</f>
      </c>
      <c r="J17" s="160">
        <f>IF(G17="","",VLOOKUP(G17,'選手情報'!$B$2:$I$51,5))</f>
      </c>
      <c r="K17" s="160">
        <f>IF(G17="","",VLOOKUP(G17,'選手情報'!$B$2:$I$51,8))</f>
      </c>
      <c r="O17" s="143">
        <v>22</v>
      </c>
    </row>
    <row r="18" spans="1:15" ht="18.75" customHeight="1">
      <c r="A18" s="161"/>
      <c r="B18" s="162">
        <f>IF(A18="","",VLOOKUP(A18,'選手情報'!$B$2:$I$51,2))</f>
      </c>
      <c r="C18" s="160">
        <f>IF(A18="","",VLOOKUP(A18,'選手情報'!$B$2:$I$51,4))</f>
      </c>
      <c r="D18" s="160">
        <f>IF(A18="","",VLOOKUP(A18,'選手情報'!$B$2:$I$51,5))</f>
      </c>
      <c r="E18" s="160">
        <f>IF(A18="","",VLOOKUP(A18,'選手情報'!$B$2:$I$51,8))</f>
      </c>
      <c r="G18" s="161"/>
      <c r="H18" s="162">
        <f>IF(G18="","",VLOOKUP(G18,'選手情報'!$B$2:$I$51,2))</f>
      </c>
      <c r="I18" s="160">
        <f>IF(G18="","",VLOOKUP(G18,'選手情報'!$B$2:$I$51,4))</f>
      </c>
      <c r="J18" s="160">
        <f>IF(G18="","",VLOOKUP(G18,'選手情報'!$B$2:$I$51,5))</f>
      </c>
      <c r="K18" s="160">
        <f>IF(G18="","",VLOOKUP(G18,'選手情報'!$B$2:$I$51,8))</f>
      </c>
      <c r="O18" s="143">
        <v>23</v>
      </c>
    </row>
    <row r="19" spans="1:15" ht="18.75" customHeight="1">
      <c r="A19" s="161"/>
      <c r="B19" s="162">
        <f>IF(A19="","",VLOOKUP(A19,'選手情報'!$B$2:$I$51,2))</f>
      </c>
      <c r="C19" s="160">
        <f>IF(A19="","",VLOOKUP(A19,'選手情報'!$B$2:$I$51,4))</f>
      </c>
      <c r="D19" s="160">
        <f>IF(A19="","",VLOOKUP(A19,'選手情報'!$B$2:$I$51,5))</f>
      </c>
      <c r="E19" s="160">
        <f>IF(A19="","",VLOOKUP(A19,'選手情報'!$B$2:$I$51,8))</f>
      </c>
      <c r="G19" s="161"/>
      <c r="H19" s="162">
        <f>IF(G19="","",VLOOKUP(G19,'選手情報'!$B$2:$I$51,2))</f>
      </c>
      <c r="I19" s="160">
        <f>IF(G19="","",VLOOKUP(G19,'選手情報'!$B$2:$I$51,4))</f>
      </c>
      <c r="J19" s="160">
        <f>IF(G19="","",VLOOKUP(G19,'選手情報'!$B$2:$I$51,5))</f>
      </c>
      <c r="K19" s="160">
        <f>IF(G19="","",VLOOKUP(G19,'選手情報'!$B$2:$I$51,8))</f>
      </c>
      <c r="O19" s="143">
        <v>24</v>
      </c>
    </row>
    <row r="20" ht="18.75" customHeight="1" thickBot="1">
      <c r="O20" s="143">
        <v>34</v>
      </c>
    </row>
    <row r="21" spans="1:15" ht="18.75" customHeight="1" thickBot="1">
      <c r="A21" s="151"/>
      <c r="B21" s="152" t="s">
        <v>66</v>
      </c>
      <c r="C21" s="152"/>
      <c r="D21" s="153">
        <f>COUNTA(A23:A27)</f>
        <v>0</v>
      </c>
      <c r="E21" s="154"/>
      <c r="G21" s="151"/>
      <c r="H21" s="152" t="s">
        <v>65</v>
      </c>
      <c r="I21" s="152"/>
      <c r="J21" s="153">
        <f>COUNTA(G23:G27)</f>
        <v>0</v>
      </c>
      <c r="K21" s="154"/>
      <c r="O21" s="143">
        <v>35</v>
      </c>
    </row>
    <row r="22" spans="1:15" ht="18.75" customHeight="1">
      <c r="A22" s="158" t="s">
        <v>45</v>
      </c>
      <c r="B22" s="159"/>
      <c r="C22" s="160" t="s">
        <v>46</v>
      </c>
      <c r="D22" s="160" t="s">
        <v>47</v>
      </c>
      <c r="E22" s="160" t="s">
        <v>97</v>
      </c>
      <c r="G22" s="158" t="s">
        <v>45</v>
      </c>
      <c r="H22" s="159"/>
      <c r="I22" s="160" t="s">
        <v>46</v>
      </c>
      <c r="J22" s="160" t="s">
        <v>47</v>
      </c>
      <c r="K22" s="160" t="s">
        <v>97</v>
      </c>
      <c r="O22" s="143">
        <v>36</v>
      </c>
    </row>
    <row r="23" spans="1:15" ht="18.75" customHeight="1">
      <c r="A23" s="161"/>
      <c r="B23" s="162">
        <f>IF(A23="","",VLOOKUP(A23,'選手情報'!$B$2:$I$51,2))</f>
      </c>
      <c r="C23" s="160">
        <f>IF(A23="","",VLOOKUP(A23,'選手情報'!$B$2:$I$51,4))</f>
      </c>
      <c r="D23" s="160">
        <f>IF(A23="","",VLOOKUP(A23,'選手情報'!$B$2:$I$51,5))</f>
      </c>
      <c r="E23" s="160">
        <f>IF(A23="","",VLOOKUP(A23,'選手情報'!$B$2:$I$51,8))</f>
      </c>
      <c r="G23" s="161"/>
      <c r="H23" s="162">
        <f>IF(G23="","",VLOOKUP(G23,'選手情報'!$B$2:$I$51,2))</f>
      </c>
      <c r="I23" s="160">
        <f>IF(G23="","",VLOOKUP(G23,'選手情報'!$B$2:$I$51,4))</f>
      </c>
      <c r="J23" s="160">
        <f>IF(G23="","",VLOOKUP(G23,'選手情報'!$B$2:$I$51,5))</f>
      </c>
      <c r="K23" s="160">
        <f>IF(G23="","",VLOOKUP(G23,'選手情報'!$B$2:$I$51,8))</f>
      </c>
      <c r="O23" s="143">
        <v>37</v>
      </c>
    </row>
    <row r="24" spans="1:15" ht="18.75" customHeight="1">
      <c r="A24" s="161"/>
      <c r="B24" s="162">
        <f>IF(A24="","",VLOOKUP(A24,'選手情報'!$B$2:$I$51,2))</f>
      </c>
      <c r="C24" s="160">
        <f>IF(A24="","",VLOOKUP(A24,'選手情報'!$B$2:$I$51,4))</f>
      </c>
      <c r="D24" s="160">
        <f>IF(A24="","",VLOOKUP(A24,'選手情報'!$B$2:$I$51,5))</f>
      </c>
      <c r="E24" s="160">
        <f>IF(A24="","",VLOOKUP(A24,'選手情報'!$B$2:$I$51,8))</f>
      </c>
      <c r="G24" s="161"/>
      <c r="H24" s="162">
        <f>IF(G24="","",VLOOKUP(G24,'選手情報'!$B$2:$I$51,2))</f>
      </c>
      <c r="I24" s="160">
        <f>IF(G24="","",VLOOKUP(G24,'選手情報'!$B$2:$I$51,4))</f>
      </c>
      <c r="J24" s="160">
        <f>IF(G24="","",VLOOKUP(G24,'選手情報'!$B$2:$I$51,5))</f>
      </c>
      <c r="K24" s="160">
        <f>IF(G24="","",VLOOKUP(G24,'選手情報'!$B$2:$I$51,8))</f>
      </c>
      <c r="O24" s="143">
        <v>38</v>
      </c>
    </row>
    <row r="25" spans="1:15" ht="18.75" customHeight="1">
      <c r="A25" s="161"/>
      <c r="B25" s="162">
        <f>IF(A25="","",VLOOKUP(A25,'選手情報'!$B$2:$I$51,2))</f>
      </c>
      <c r="C25" s="160">
        <f>IF(A25="","",VLOOKUP(A25,'選手情報'!$B$2:$I$51,4))</f>
      </c>
      <c r="D25" s="160">
        <f>IF(A25="","",VLOOKUP(A25,'選手情報'!$B$2:$I$51,5))</f>
      </c>
      <c r="E25" s="160">
        <f>IF(A25="","",VLOOKUP(A25,'選手情報'!$B$2:$I$51,8))</f>
      </c>
      <c r="G25" s="161"/>
      <c r="H25" s="162">
        <f>IF(G25="","",VLOOKUP(G25,'選手情報'!$B$2:$I$51,2))</f>
      </c>
      <c r="I25" s="160">
        <f>IF(G25="","",VLOOKUP(G25,'選手情報'!$B$2:$I$51,4))</f>
      </c>
      <c r="J25" s="160">
        <f>IF(G25="","",VLOOKUP(G25,'選手情報'!$B$2:$I$51,5))</f>
      </c>
      <c r="K25" s="160">
        <f>IF(G25="","",VLOOKUP(G25,'選手情報'!$B$2:$I$51,8))</f>
      </c>
      <c r="O25" s="143">
        <v>39</v>
      </c>
    </row>
    <row r="26" spans="1:15" ht="18.75" customHeight="1">
      <c r="A26" s="161"/>
      <c r="B26" s="162">
        <f>IF(A26="","",VLOOKUP(A26,'選手情報'!$B$2:$I$51,2))</f>
      </c>
      <c r="C26" s="160">
        <f>IF(A26="","",VLOOKUP(A26,'選手情報'!$B$2:$I$51,4))</f>
      </c>
      <c r="D26" s="160">
        <f>IF(A26="","",VLOOKUP(A26,'選手情報'!$B$2:$I$51,5))</f>
      </c>
      <c r="E26" s="160">
        <f>IF(A26="","",VLOOKUP(A26,'選手情報'!$B$2:$I$51,8))</f>
      </c>
      <c r="G26" s="161"/>
      <c r="H26" s="162">
        <f>IF(G26="","",VLOOKUP(G26,'選手情報'!$B$2:$I$51,2))</f>
      </c>
      <c r="I26" s="160">
        <f>IF(G26="","",VLOOKUP(G26,'選手情報'!$B$2:$I$51,4))</f>
      </c>
      <c r="J26" s="160">
        <f>IF(G26="","",VLOOKUP(G26,'選手情報'!$B$2:$I$51,5))</f>
      </c>
      <c r="K26" s="160">
        <f>IF(G26="","",VLOOKUP(G26,'選手情報'!$B$2:$I$51,8))</f>
      </c>
      <c r="O26" s="143">
        <v>40</v>
      </c>
    </row>
    <row r="27" spans="1:15" ht="18.75" customHeight="1">
      <c r="A27" s="161"/>
      <c r="B27" s="162">
        <f>IF(A27="","",VLOOKUP(A27,'選手情報'!$B$2:$I$51,2))</f>
      </c>
      <c r="C27" s="160">
        <f>IF(A27="","",VLOOKUP(A27,'選手情報'!$B$2:$I$51,4))</f>
      </c>
      <c r="D27" s="160">
        <f>IF(A27="","",VLOOKUP(A27,'選手情報'!$B$2:$I$51,5))</f>
      </c>
      <c r="E27" s="160">
        <f>IF(A27="","",VLOOKUP(A27,'選手情報'!$B$2:$I$51,8))</f>
      </c>
      <c r="G27" s="161"/>
      <c r="H27" s="162">
        <f>IF(G27="","",VLOOKUP(G27,'選手情報'!$B$2:$I$51,2))</f>
      </c>
      <c r="I27" s="160">
        <f>IF(G27="","",VLOOKUP(G27,'選手情報'!$B$2:$I$51,4))</f>
      </c>
      <c r="J27" s="160">
        <f>IF(G27="","",VLOOKUP(G27,'選手情報'!$B$2:$I$51,5))</f>
      </c>
      <c r="K27" s="160">
        <f>IF(G27="","",VLOOKUP(G27,'選手情報'!$B$2:$I$51,8))</f>
      </c>
      <c r="O27" s="143">
        <v>41</v>
      </c>
    </row>
    <row r="28" ht="18.75" customHeight="1" thickBot="1">
      <c r="O28" s="143">
        <v>49</v>
      </c>
    </row>
    <row r="29" spans="1:15" ht="18.75" customHeight="1" thickBot="1">
      <c r="A29" s="151"/>
      <c r="B29" s="152" t="s">
        <v>99</v>
      </c>
      <c r="C29" s="152"/>
      <c r="D29" s="153">
        <f>COUNTA(A31:A35)</f>
        <v>0</v>
      </c>
      <c r="E29" s="154"/>
      <c r="O29" s="143">
        <v>50</v>
      </c>
    </row>
    <row r="30" spans="1:5" ht="18.75" customHeight="1">
      <c r="A30" s="158" t="s">
        <v>45</v>
      </c>
      <c r="B30" s="159"/>
      <c r="C30" s="160" t="s">
        <v>46</v>
      </c>
      <c r="D30" s="160" t="s">
        <v>47</v>
      </c>
      <c r="E30" s="160" t="s">
        <v>97</v>
      </c>
    </row>
    <row r="31" spans="1:5" ht="18.75" customHeight="1">
      <c r="A31" s="161"/>
      <c r="B31" s="162">
        <f>IF(A31="","",VLOOKUP(A31,'選手情報'!$B$2:$I$51,2))</f>
      </c>
      <c r="C31" s="160">
        <f>IF(A31="","",VLOOKUP(A31,'選手情報'!$B$2:$I$51,4))</f>
      </c>
      <c r="D31" s="160">
        <f>IF(A31="","",VLOOKUP(A31,'選手情報'!$B$2:$I$51,5))</f>
      </c>
      <c r="E31" s="160">
        <f>IF(A31="","",VLOOKUP(A31,'選手情報'!$B$2:$I$51,8))</f>
      </c>
    </row>
    <row r="32" spans="1:5" ht="18.75" customHeight="1">
      <c r="A32" s="161"/>
      <c r="B32" s="162">
        <f>IF(A32="","",VLOOKUP(A32,'選手情報'!$B$2:$I$51,2))</f>
      </c>
      <c r="C32" s="160">
        <f>IF(A32="","",VLOOKUP(A32,'選手情報'!$B$2:$I$51,4))</f>
      </c>
      <c r="D32" s="160">
        <f>IF(A32="","",VLOOKUP(A32,'選手情報'!$B$2:$I$51,5))</f>
      </c>
      <c r="E32" s="160">
        <f>IF(A32="","",VLOOKUP(A32,'選手情報'!$B$2:$I$51,8))</f>
      </c>
    </row>
    <row r="33" spans="1:5" ht="18.75" customHeight="1">
      <c r="A33" s="161"/>
      <c r="B33" s="162">
        <f>IF(A33="","",VLOOKUP(A33,'選手情報'!$B$2:$I$51,2))</f>
      </c>
      <c r="C33" s="160">
        <f>IF(A33="","",VLOOKUP(A33,'選手情報'!$B$2:$I$51,4))</f>
      </c>
      <c r="D33" s="160">
        <f>IF(A33="","",VLOOKUP(A33,'選手情報'!$B$2:$I$51,5))</f>
      </c>
      <c r="E33" s="160">
        <f>IF(A33="","",VLOOKUP(A33,'選手情報'!$B$2:$I$51,8))</f>
      </c>
    </row>
    <row r="34" spans="1:5" ht="18.75" customHeight="1">
      <c r="A34" s="161"/>
      <c r="B34" s="162">
        <f>IF(A34="","",VLOOKUP(A34,'選手情報'!$B$2:$I$51,2))</f>
      </c>
      <c r="C34" s="160">
        <f>IF(A34="","",VLOOKUP(A34,'選手情報'!$B$2:$I$51,4))</f>
      </c>
      <c r="D34" s="160">
        <f>IF(A34="","",VLOOKUP(A34,'選手情報'!$B$2:$I$51,5))</f>
      </c>
      <c r="E34" s="160">
        <f>IF(A34="","",VLOOKUP(A34,'選手情報'!$B$2:$I$51,8))</f>
      </c>
    </row>
    <row r="35" spans="1:5" ht="18.75" customHeight="1">
      <c r="A35" s="161"/>
      <c r="B35" s="162">
        <f>IF(A35="","",VLOOKUP(A35,'選手情報'!$B$2:$I$51,2))</f>
      </c>
      <c r="C35" s="160">
        <f>IF(A35="","",VLOOKUP(A35,'選手情報'!$B$2:$I$51,4))</f>
      </c>
      <c r="D35" s="160">
        <f>IF(A35="","",VLOOKUP(A35,'選手情報'!$B$2:$I$51,5))</f>
      </c>
      <c r="E35" s="160">
        <f>IF(A35="","",VLOOKUP(A35,'選手情報'!$B$2:$I$51,8))</f>
      </c>
    </row>
    <row r="36" ht="18.75" customHeight="1"/>
    <row r="37" spans="1:8" ht="18.75" customHeight="1">
      <c r="A37" s="142" t="s">
        <v>112</v>
      </c>
      <c r="B37" s="143" t="s">
        <v>109</v>
      </c>
      <c r="D37" s="144" t="str">
        <f>Sheet1!$E$6</f>
        <v>５月１７日</v>
      </c>
      <c r="E37" s="144"/>
      <c r="F37" s="144"/>
      <c r="G37" s="144"/>
      <c r="H37" s="145" t="s">
        <v>64</v>
      </c>
    </row>
    <row r="38" ht="18.75" customHeight="1" thickBot="1"/>
    <row r="39" spans="1:13" ht="18.75" customHeight="1" thickBot="1">
      <c r="A39" s="146">
        <f>IF('基本情報'!$C$4="","",'基本情報'!$C$4)</f>
      </c>
      <c r="B39" s="147"/>
      <c r="C39" s="147"/>
      <c r="D39" s="148"/>
      <c r="E39" s="149"/>
      <c r="M39" s="150" t="s">
        <v>85</v>
      </c>
    </row>
    <row r="40" ht="18.75" customHeight="1" thickBot="1"/>
    <row r="41" spans="1:11" ht="18.75" customHeight="1" thickBot="1">
      <c r="A41" s="151"/>
      <c r="B41" s="152" t="s">
        <v>100</v>
      </c>
      <c r="C41" s="152"/>
      <c r="D41" s="153">
        <f>COUNTA(A43:A47)</f>
        <v>0</v>
      </c>
      <c r="E41" s="154"/>
      <c r="G41" s="151"/>
      <c r="H41" s="152" t="s">
        <v>71</v>
      </c>
      <c r="I41" s="152"/>
      <c r="J41" s="153">
        <f>COUNTA(G43:G47)</f>
        <v>0</v>
      </c>
      <c r="K41" s="154"/>
    </row>
    <row r="42" spans="1:11" ht="18.75" customHeight="1">
      <c r="A42" s="155" t="s">
        <v>45</v>
      </c>
      <c r="B42" s="156"/>
      <c r="C42" s="157" t="s">
        <v>46</v>
      </c>
      <c r="D42" s="157" t="s">
        <v>47</v>
      </c>
      <c r="E42" s="157" t="s">
        <v>97</v>
      </c>
      <c r="G42" s="158" t="s">
        <v>45</v>
      </c>
      <c r="H42" s="159"/>
      <c r="I42" s="160" t="s">
        <v>46</v>
      </c>
      <c r="J42" s="160" t="s">
        <v>47</v>
      </c>
      <c r="K42" s="160" t="s">
        <v>97</v>
      </c>
    </row>
    <row r="43" spans="1:11" ht="18.75" customHeight="1">
      <c r="A43" s="163"/>
      <c r="B43" s="162">
        <f>IF(A43="","",VLOOKUP(A43,'選手情報'!$L$2:$S$31,2))</f>
      </c>
      <c r="C43" s="162">
        <f>IF(A43="","",VLOOKUP(A43,'選手情報'!$L$2:$S$31,4))</f>
      </c>
      <c r="D43" s="162">
        <f>IF(A43="","",VLOOKUP(A43,'選手情報'!$L$2:$S$31,5))</f>
      </c>
      <c r="E43" s="162">
        <f>IF(A43="","",VLOOKUP(A43,'選手情報'!$L$2:$S$31,8))</f>
      </c>
      <c r="G43" s="163"/>
      <c r="H43" s="162"/>
      <c r="I43" s="162">
        <f>IF(G43="","",VLOOKUP(G43,'選手情報'!$L$2:$S$31,4))</f>
      </c>
      <c r="J43" s="162">
        <f>IF(G43="","",VLOOKUP(G43,'選手情報'!$L$2:$S$31,5))</f>
      </c>
      <c r="K43" s="162">
        <f>IF(G43="","",VLOOKUP(G43,'選手情報'!$L$2:$S$31,8))</f>
      </c>
    </row>
    <row r="44" spans="1:11" ht="18.75" customHeight="1">
      <c r="A44" s="163"/>
      <c r="B44" s="162">
        <f>IF(A44="","",VLOOKUP(A44,'選手情報'!$L$2:$S$31,2))</f>
      </c>
      <c r="C44" s="162">
        <f>IF(A44="","",VLOOKUP(A44,'選手情報'!$L$2:$S$31,4))</f>
      </c>
      <c r="D44" s="162">
        <f>IF(A44="","",VLOOKUP(A44,'選手情報'!$L$2:$S$31,5))</f>
      </c>
      <c r="E44" s="162">
        <f>IF(A44="","",VLOOKUP(A44,'選手情報'!$L$2:$S$31,8))</f>
      </c>
      <c r="G44" s="163"/>
      <c r="H44" s="162"/>
      <c r="I44" s="162">
        <f>IF(G44="","",VLOOKUP(G44,'選手情報'!$L$2:$S$31,4))</f>
      </c>
      <c r="J44" s="162">
        <f>IF(G44="","",VLOOKUP(G44,'選手情報'!$L$2:$S$31,5))</f>
      </c>
      <c r="K44" s="162">
        <f>IF(G44="","",VLOOKUP(G44,'選手情報'!$L$2:$S$31,8))</f>
      </c>
    </row>
    <row r="45" spans="1:11" ht="18.75" customHeight="1">
      <c r="A45" s="163"/>
      <c r="B45" s="162">
        <f>IF(A45="","",VLOOKUP(A45,'選手情報'!$L$2:$S$31,2))</f>
      </c>
      <c r="C45" s="162">
        <f>IF(A45="","",VLOOKUP(A45,'選手情報'!$L$2:$S$31,4))</f>
      </c>
      <c r="D45" s="162">
        <f>IF(A45="","",VLOOKUP(A45,'選手情報'!$L$2:$S$31,5))</f>
      </c>
      <c r="E45" s="162">
        <f>IF(A45="","",VLOOKUP(A45,'選手情報'!$L$2:$S$31,8))</f>
      </c>
      <c r="G45" s="163"/>
      <c r="H45" s="162"/>
      <c r="I45" s="162">
        <f>IF(G45="","",VLOOKUP(G45,'選手情報'!$L$2:$S$31,4))</f>
      </c>
      <c r="J45" s="162">
        <f>IF(G45="","",VLOOKUP(G45,'選手情報'!$L$2:$S$31,5))</f>
      </c>
      <c r="K45" s="162">
        <f>IF(G45="","",VLOOKUP(G45,'選手情報'!$L$2:$S$31,8))</f>
      </c>
    </row>
    <row r="46" spans="1:11" ht="18.75" customHeight="1">
      <c r="A46" s="163"/>
      <c r="B46" s="162">
        <f>IF(A46="","",VLOOKUP(A46,'選手情報'!$L$2:$S$31,2))</f>
      </c>
      <c r="C46" s="162">
        <f>IF(A46="","",VLOOKUP(A46,'選手情報'!$L$2:$S$31,4))</f>
      </c>
      <c r="D46" s="162">
        <f>IF(A46="","",VLOOKUP(A46,'選手情報'!$L$2:$S$31,5))</f>
      </c>
      <c r="E46" s="162">
        <f>IF(A46="","",VLOOKUP(A46,'選手情報'!$L$2:$S$31,8))</f>
      </c>
      <c r="G46" s="163"/>
      <c r="H46" s="162"/>
      <c r="I46" s="162">
        <f>IF(G46="","",VLOOKUP(G46,'選手情報'!$L$2:$S$31,4))</f>
      </c>
      <c r="J46" s="162">
        <f>IF(G46="","",VLOOKUP(G46,'選手情報'!$L$2:$S$31,5))</f>
      </c>
      <c r="K46" s="162">
        <f>IF(G46="","",VLOOKUP(G46,'選手情報'!$L$2:$S$31,8))</f>
      </c>
    </row>
    <row r="47" spans="1:11" ht="18.75" customHeight="1">
      <c r="A47" s="163"/>
      <c r="B47" s="162">
        <f>IF(A47="","",VLOOKUP(A47,'選手情報'!$L$2:$S$31,2))</f>
      </c>
      <c r="C47" s="162">
        <f>IF(A47="","",VLOOKUP(A47,'選手情報'!$L$2:$S$31,4))</f>
      </c>
      <c r="D47" s="162">
        <f>IF(A47="","",VLOOKUP(A47,'選手情報'!$L$2:$S$31,5))</f>
      </c>
      <c r="E47" s="162">
        <f>IF(A47="","",VLOOKUP(A47,'選手情報'!$L$2:$S$31,8))</f>
      </c>
      <c r="G47" s="163"/>
      <c r="H47" s="162"/>
      <c r="I47" s="162">
        <f>IF(G47="","",VLOOKUP(G47,'選手情報'!$L$2:$S$31,4))</f>
      </c>
      <c r="J47" s="162">
        <f>IF(G47="","",VLOOKUP(G47,'選手情報'!$L$2:$S$31,5))</f>
      </c>
      <c r="K47" s="162">
        <f>IF(G47="","",VLOOKUP(G47,'選手情報'!$L$2:$S$31,8))</f>
      </c>
    </row>
    <row r="48" ht="18.75" customHeight="1" thickBot="1"/>
    <row r="49" spans="1:11" ht="18.75" customHeight="1" thickBot="1">
      <c r="A49" s="151"/>
      <c r="B49" s="152" t="s">
        <v>74</v>
      </c>
      <c r="C49" s="152"/>
      <c r="D49" s="153">
        <f>COUNTA(A51:A55)</f>
        <v>0</v>
      </c>
      <c r="E49" s="154"/>
      <c r="G49" s="151"/>
      <c r="H49" s="152" t="s">
        <v>72</v>
      </c>
      <c r="I49" s="152"/>
      <c r="J49" s="153">
        <f>COUNTA(G51:G55)</f>
        <v>0</v>
      </c>
      <c r="K49" s="154"/>
    </row>
    <row r="50" spans="1:11" ht="18.75" customHeight="1">
      <c r="A50" s="158" t="s">
        <v>45</v>
      </c>
      <c r="B50" s="159"/>
      <c r="C50" s="160" t="s">
        <v>46</v>
      </c>
      <c r="D50" s="160" t="s">
        <v>47</v>
      </c>
      <c r="E50" s="160" t="s">
        <v>97</v>
      </c>
      <c r="G50" s="158" t="s">
        <v>45</v>
      </c>
      <c r="H50" s="159"/>
      <c r="I50" s="160" t="s">
        <v>46</v>
      </c>
      <c r="J50" s="160" t="s">
        <v>47</v>
      </c>
      <c r="K50" s="160" t="s">
        <v>97</v>
      </c>
    </row>
    <row r="51" spans="1:11" ht="18.75" customHeight="1">
      <c r="A51" s="163"/>
      <c r="B51" s="162">
        <f>IF(A51="","",VLOOKUP(A51,'選手情報'!$L$2:$S$31,2))</f>
      </c>
      <c r="C51" s="162">
        <f>IF(A51="","",VLOOKUP(A51,'選手情報'!$L$2:$S$31,4))</f>
      </c>
      <c r="D51" s="162">
        <f>IF(A51="","",VLOOKUP(A51,'選手情報'!$L$2:$S$31,5))</f>
      </c>
      <c r="E51" s="162">
        <f>IF(A51="","",VLOOKUP(A51,'選手情報'!$L$2:$S$31,8))</f>
      </c>
      <c r="G51" s="163"/>
      <c r="H51" s="162">
        <f>IF(G51="","",VLOOKUP(G51,'選手情報'!$L$2:$S$31,2))</f>
      </c>
      <c r="I51" s="162">
        <f>IF(G51="","",VLOOKUP(G51,'選手情報'!$L$2:$S$31,4))</f>
      </c>
      <c r="J51" s="162">
        <f>IF(G51="","",VLOOKUP(G51,'選手情報'!$L$2:$S$31,5))</f>
      </c>
      <c r="K51" s="162">
        <f>IF(G51="","",VLOOKUP(G51,'選手情報'!$L$2:$S$31,8))</f>
      </c>
    </row>
    <row r="52" spans="1:11" ht="18.75" customHeight="1">
      <c r="A52" s="163"/>
      <c r="B52" s="162">
        <f>IF(A52="","",VLOOKUP(A52,'選手情報'!$L$2:$S$31,2))</f>
      </c>
      <c r="C52" s="162">
        <f>IF(A52="","",VLOOKUP(A52,'選手情報'!$L$2:$S$31,4))</f>
      </c>
      <c r="D52" s="162">
        <f>IF(A52="","",VLOOKUP(A52,'選手情報'!$L$2:$S$31,5))</f>
      </c>
      <c r="E52" s="162">
        <f>IF(A52="","",VLOOKUP(A52,'選手情報'!$L$2:$S$31,8))</f>
      </c>
      <c r="G52" s="163"/>
      <c r="H52" s="162">
        <f>IF(G52="","",VLOOKUP(G52,'選手情報'!$L$2:$S$31,2))</f>
      </c>
      <c r="I52" s="162">
        <f>IF(G52="","",VLOOKUP(G52,'選手情報'!$L$2:$S$31,4))</f>
      </c>
      <c r="J52" s="162">
        <f>IF(G52="","",VLOOKUP(G52,'選手情報'!$L$2:$S$31,5))</f>
      </c>
      <c r="K52" s="162">
        <f>IF(G52="","",VLOOKUP(G52,'選手情報'!$L$2:$S$31,8))</f>
      </c>
    </row>
    <row r="53" spans="1:11" ht="18.75" customHeight="1">
      <c r="A53" s="163"/>
      <c r="B53" s="162">
        <f>IF(A53="","",VLOOKUP(A53,'選手情報'!$L$2:$S$31,2))</f>
      </c>
      <c r="C53" s="162">
        <f>IF(A53="","",VLOOKUP(A53,'選手情報'!$L$2:$S$31,4))</f>
      </c>
      <c r="D53" s="162">
        <f>IF(A53="","",VLOOKUP(A53,'選手情報'!$L$2:$S$31,5))</f>
      </c>
      <c r="E53" s="162">
        <f>IF(A53="","",VLOOKUP(A53,'選手情報'!$L$2:$S$31,8))</f>
      </c>
      <c r="G53" s="163"/>
      <c r="H53" s="162">
        <f>IF(G53="","",VLOOKUP(G53,'選手情報'!$L$2:$S$31,2))</f>
      </c>
      <c r="I53" s="162">
        <f>IF(G53="","",VLOOKUP(G53,'選手情報'!$L$2:$S$31,4))</f>
      </c>
      <c r="J53" s="162">
        <f>IF(G53="","",VLOOKUP(G53,'選手情報'!$L$2:$S$31,5))</f>
      </c>
      <c r="K53" s="162">
        <f>IF(G53="","",VLOOKUP(G53,'選手情報'!$L$2:$S$31,8))</f>
      </c>
    </row>
    <row r="54" spans="1:11" ht="18.75" customHeight="1">
      <c r="A54" s="163"/>
      <c r="B54" s="162">
        <f>IF(A54="","",VLOOKUP(A54,'選手情報'!$L$2:$S$31,2))</f>
      </c>
      <c r="C54" s="162">
        <f>IF(A54="","",VLOOKUP(A54,'選手情報'!$L$2:$S$31,4))</f>
      </c>
      <c r="D54" s="162">
        <f>IF(A54="","",VLOOKUP(A54,'選手情報'!$L$2:$S$31,5))</f>
      </c>
      <c r="E54" s="162">
        <f>IF(A54="","",VLOOKUP(A54,'選手情報'!$L$2:$S$31,8))</f>
      </c>
      <c r="G54" s="163"/>
      <c r="H54" s="162">
        <f>IF(G54="","",VLOOKUP(G54,'選手情報'!$L$2:$S$31,2))</f>
      </c>
      <c r="I54" s="162">
        <f>IF(G54="","",VLOOKUP(G54,'選手情報'!$L$2:$S$31,4))</f>
      </c>
      <c r="J54" s="162">
        <f>IF(G54="","",VLOOKUP(G54,'選手情報'!$L$2:$S$31,5))</f>
      </c>
      <c r="K54" s="162">
        <f>IF(G54="","",VLOOKUP(G54,'選手情報'!$L$2:$S$31,8))</f>
      </c>
    </row>
    <row r="55" spans="1:11" ht="18.75" customHeight="1">
      <c r="A55" s="163"/>
      <c r="B55" s="162">
        <f>IF(A55="","",VLOOKUP(A55,'選手情報'!$L$2:$S$31,2))</f>
      </c>
      <c r="C55" s="162">
        <f>IF(A55="","",VLOOKUP(A55,'選手情報'!$L$2:$S$31,4))</f>
      </c>
      <c r="D55" s="162">
        <f>IF(A55="","",VLOOKUP(A55,'選手情報'!$L$2:$S$31,5))</f>
      </c>
      <c r="E55" s="162">
        <f>IF(A55="","",VLOOKUP(A55,'選手情報'!$L$2:$S$31,8))</f>
      </c>
      <c r="G55" s="163"/>
      <c r="H55" s="162">
        <f>IF(G55="","",VLOOKUP(G55,'選手情報'!$L$2:$S$31,2))</f>
      </c>
      <c r="I55" s="162">
        <f>IF(G55="","",VLOOKUP(G55,'選手情報'!$L$2:$S$31,4))</f>
      </c>
      <c r="J55" s="162">
        <f>IF(G55="","",VLOOKUP(G55,'選手情報'!$L$2:$S$31,5))</f>
      </c>
      <c r="K55" s="162">
        <f>IF(G55="","",VLOOKUP(G55,'選手情報'!$L$2:$S$31,8))</f>
      </c>
    </row>
    <row r="56" ht="18.75" customHeight="1" thickBot="1"/>
    <row r="57" spans="1:11" ht="18.75" customHeight="1" thickBot="1">
      <c r="A57" s="151"/>
      <c r="B57" s="152" t="s">
        <v>73</v>
      </c>
      <c r="C57" s="152"/>
      <c r="D57" s="153">
        <f>COUNTA(A59:A63)</f>
        <v>0</v>
      </c>
      <c r="E57" s="154"/>
      <c r="G57" s="151"/>
      <c r="H57" s="152" t="s">
        <v>101</v>
      </c>
      <c r="I57" s="152"/>
      <c r="J57" s="153">
        <f>COUNTA(G59:G63)</f>
        <v>0</v>
      </c>
      <c r="K57" s="154"/>
    </row>
    <row r="58" spans="1:11" ht="18.75" customHeight="1">
      <c r="A58" s="158" t="s">
        <v>45</v>
      </c>
      <c r="B58" s="159"/>
      <c r="C58" s="160" t="s">
        <v>46</v>
      </c>
      <c r="D58" s="160" t="s">
        <v>47</v>
      </c>
      <c r="E58" s="160" t="s">
        <v>97</v>
      </c>
      <c r="G58" s="158" t="s">
        <v>45</v>
      </c>
      <c r="H58" s="159"/>
      <c r="I58" s="160" t="s">
        <v>46</v>
      </c>
      <c r="J58" s="160" t="s">
        <v>47</v>
      </c>
      <c r="K58" s="160" t="s">
        <v>97</v>
      </c>
    </row>
    <row r="59" spans="1:11" ht="18.75" customHeight="1">
      <c r="A59" s="163"/>
      <c r="B59" s="162">
        <f>IF(A59="","",VLOOKUP(A59,'選手情報'!$L$2:$S$31,2))</f>
      </c>
      <c r="C59" s="162">
        <f>IF(A59="","",VLOOKUP(A59,'選手情報'!$L$2:$S$31,4))</f>
      </c>
      <c r="D59" s="162">
        <f>IF(A59="","",VLOOKUP(A59,'選手情報'!$L$2:$S$31,5))</f>
      </c>
      <c r="E59" s="162">
        <f>IF(A59="","",VLOOKUP(A59,'選手情報'!$L$2:$S$31,8))</f>
      </c>
      <c r="G59" s="163"/>
      <c r="H59" s="162">
        <f>IF(G59="","",VLOOKUP(G59,'選手情報'!$L$2:$S$31,2))</f>
      </c>
      <c r="I59" s="162">
        <f>IF(G59="","",VLOOKUP(G59,'選手情報'!$L$2:$S$31,4))</f>
      </c>
      <c r="J59" s="162">
        <f>IF(G59="","",VLOOKUP(G59,'選手情報'!$L$2:$S$31,5))</f>
      </c>
      <c r="K59" s="162">
        <f>IF(G59="","",VLOOKUP(G59,'選手情報'!$L$2:$S$31,8))</f>
      </c>
    </row>
    <row r="60" spans="1:11" ht="18.75" customHeight="1">
      <c r="A60" s="163"/>
      <c r="B60" s="162">
        <f>IF(A60="","",VLOOKUP(A60,'選手情報'!$L$2:$S$31,2))</f>
      </c>
      <c r="C60" s="162">
        <f>IF(A60="","",VLOOKUP(A60,'選手情報'!$L$2:$S$31,4))</f>
      </c>
      <c r="D60" s="162">
        <f>IF(A60="","",VLOOKUP(A60,'選手情報'!$L$2:$S$31,5))</f>
      </c>
      <c r="E60" s="162">
        <f>IF(A60="","",VLOOKUP(A60,'選手情報'!$L$2:$S$31,8))</f>
      </c>
      <c r="G60" s="163"/>
      <c r="H60" s="162">
        <f>IF(G60="","",VLOOKUP(G60,'選手情報'!$L$2:$S$31,2))</f>
      </c>
      <c r="I60" s="162">
        <f>IF(G60="","",VLOOKUP(G60,'選手情報'!$L$2:$S$31,4))</f>
      </c>
      <c r="J60" s="162">
        <f>IF(G60="","",VLOOKUP(G60,'選手情報'!$L$2:$S$31,5))</f>
      </c>
      <c r="K60" s="162">
        <f>IF(G60="","",VLOOKUP(G60,'選手情報'!$L$2:$S$31,8))</f>
      </c>
    </row>
    <row r="61" spans="1:11" ht="18.75" customHeight="1">
      <c r="A61" s="163"/>
      <c r="B61" s="162">
        <f>IF(A61="","",VLOOKUP(A61,'選手情報'!$L$2:$S$31,2))</f>
      </c>
      <c r="C61" s="162">
        <f>IF(A61="","",VLOOKUP(A61,'選手情報'!$L$2:$S$31,4))</f>
      </c>
      <c r="D61" s="162">
        <f>IF(A61="","",VLOOKUP(A61,'選手情報'!$L$2:$S$31,5))</f>
      </c>
      <c r="E61" s="162">
        <f>IF(A61="","",VLOOKUP(A61,'選手情報'!$L$2:$S$31,8))</f>
      </c>
      <c r="G61" s="163"/>
      <c r="H61" s="162">
        <f>IF(G61="","",VLOOKUP(G61,'選手情報'!$L$2:$S$31,2))</f>
      </c>
      <c r="I61" s="162">
        <f>IF(G61="","",VLOOKUP(G61,'選手情報'!$L$2:$S$31,4))</f>
      </c>
      <c r="J61" s="162">
        <f>IF(G61="","",VLOOKUP(G61,'選手情報'!$L$2:$S$31,5))</f>
      </c>
      <c r="K61" s="162">
        <f>IF(G61="","",VLOOKUP(G61,'選手情報'!$L$2:$S$31,8))</f>
      </c>
    </row>
    <row r="62" spans="1:11" ht="18.75" customHeight="1">
      <c r="A62" s="163"/>
      <c r="B62" s="162">
        <f>IF(A62="","",VLOOKUP(A62,'選手情報'!$L$2:$S$31,2))</f>
      </c>
      <c r="C62" s="162">
        <f>IF(A62="","",VLOOKUP(A62,'選手情報'!$L$2:$S$31,4))</f>
      </c>
      <c r="D62" s="162">
        <f>IF(A62="","",VLOOKUP(A62,'選手情報'!$L$2:$S$31,5))</f>
      </c>
      <c r="E62" s="162">
        <f>IF(A62="","",VLOOKUP(A62,'選手情報'!$L$2:$S$31,8))</f>
      </c>
      <c r="G62" s="163"/>
      <c r="H62" s="162">
        <f>IF(G62="","",VLOOKUP(G62,'選手情報'!$L$2:$S$31,2))</f>
      </c>
      <c r="I62" s="162">
        <f>IF(G62="","",VLOOKUP(G62,'選手情報'!$L$2:$S$31,4))</f>
      </c>
      <c r="J62" s="162">
        <f>IF(G62="","",VLOOKUP(G62,'選手情報'!$L$2:$S$31,5))</f>
      </c>
      <c r="K62" s="162">
        <f>IF(G62="","",VLOOKUP(G62,'選手情報'!$L$2:$S$31,8))</f>
      </c>
    </row>
    <row r="63" spans="1:11" ht="18.75" customHeight="1">
      <c r="A63" s="163"/>
      <c r="B63" s="162">
        <f>IF(A63="","",VLOOKUP(A63,'選手情報'!$L$2:$S$31,2))</f>
      </c>
      <c r="C63" s="162">
        <f>IF(A63="","",VLOOKUP(A63,'選手情報'!$L$2:$S$31,4))</f>
      </c>
      <c r="D63" s="162">
        <f>IF(A63="","",VLOOKUP(A63,'選手情報'!$L$2:$S$31,5))</f>
      </c>
      <c r="E63" s="162">
        <f>IF(A63="","",VLOOKUP(A63,'選手情報'!$L$2:$S$31,8))</f>
      </c>
      <c r="G63" s="163"/>
      <c r="H63" s="162">
        <f>IF(G63="","",VLOOKUP(G63,'選手情報'!$L$2:$S$31,2))</f>
      </c>
      <c r="I63" s="162">
        <f>IF(G63="","",VLOOKUP(G63,'選手情報'!$L$2:$S$31,4))</f>
      </c>
      <c r="J63" s="162">
        <f>IF(G63="","",VLOOKUP(G63,'選手情報'!$L$2:$S$31,5))</f>
      </c>
      <c r="K63" s="162">
        <f>IF(G63="","",VLOOKUP(G63,'選手情報'!$L$2:$S$31,8))</f>
      </c>
    </row>
    <row r="64" ht="18.75" customHeight="1" thickBot="1"/>
    <row r="65" spans="1:5" ht="18.75" customHeight="1" thickBot="1">
      <c r="A65" s="151"/>
      <c r="B65" s="152" t="s">
        <v>102</v>
      </c>
      <c r="C65" s="152"/>
      <c r="D65" s="153">
        <f>COUNTA(A67:A71)</f>
        <v>0</v>
      </c>
      <c r="E65" s="154"/>
    </row>
    <row r="66" spans="1:5" ht="18.75" customHeight="1">
      <c r="A66" s="158" t="s">
        <v>45</v>
      </c>
      <c r="B66" s="159"/>
      <c r="C66" s="160" t="s">
        <v>46</v>
      </c>
      <c r="D66" s="160" t="s">
        <v>47</v>
      </c>
      <c r="E66" s="160" t="s">
        <v>97</v>
      </c>
    </row>
    <row r="67" spans="1:5" ht="18.75" customHeight="1">
      <c r="A67" s="163"/>
      <c r="B67" s="162">
        <f>IF(A67="","",VLOOKUP(A67,'選手情報'!$L$2:$S$31,2))</f>
      </c>
      <c r="C67" s="162">
        <f>IF(A67="","",VLOOKUP(A67,'選手情報'!$L$2:$S$31,4))</f>
      </c>
      <c r="D67" s="162">
        <f>IF(A67="","",VLOOKUP(A67,'選手情報'!$L$2:$S$31,5))</f>
      </c>
      <c r="E67" s="162">
        <f>IF(A67="","",VLOOKUP(A67,'選手情報'!$L$2:$S$31,8))</f>
      </c>
    </row>
    <row r="68" spans="1:5" ht="18.75" customHeight="1">
      <c r="A68" s="163"/>
      <c r="B68" s="162">
        <f>IF(A68="","",VLOOKUP(A68,'選手情報'!$L$2:$S$31,2))</f>
      </c>
      <c r="C68" s="162">
        <f>IF(A68="","",VLOOKUP(A68,'選手情報'!$L$2:$S$31,4))</f>
      </c>
      <c r="D68" s="162">
        <f>IF(A68="","",VLOOKUP(A68,'選手情報'!$L$2:$S$31,5))</f>
      </c>
      <c r="E68" s="162">
        <f>IF(A68="","",VLOOKUP(A68,'選手情報'!$L$2:$S$31,8))</f>
      </c>
    </row>
    <row r="69" spans="1:5" ht="18.75" customHeight="1">
      <c r="A69" s="163"/>
      <c r="B69" s="162">
        <f>IF(A69="","",VLOOKUP(A69,'選手情報'!$L$2:$S$31,2))</f>
      </c>
      <c r="C69" s="162">
        <f>IF(A69="","",VLOOKUP(A69,'選手情報'!$L$2:$S$31,4))</f>
      </c>
      <c r="D69" s="162">
        <f>IF(A69="","",VLOOKUP(A69,'選手情報'!$L$2:$S$31,5))</f>
      </c>
      <c r="E69" s="162">
        <f>IF(A69="","",VLOOKUP(A69,'選手情報'!$L$2:$S$31,8))</f>
      </c>
    </row>
    <row r="70" spans="1:5" ht="18.75" customHeight="1">
      <c r="A70" s="163"/>
      <c r="B70" s="162">
        <f>IF(A70="","",VLOOKUP(A70,'選手情報'!$L$2:$S$31,2))</f>
      </c>
      <c r="C70" s="162">
        <f>IF(A70="","",VLOOKUP(A70,'選手情報'!$L$2:$S$31,4))</f>
      </c>
      <c r="D70" s="162">
        <f>IF(A70="","",VLOOKUP(A70,'選手情報'!$L$2:$S$31,5))</f>
      </c>
      <c r="E70" s="162">
        <f>IF(A70="","",VLOOKUP(A70,'選手情報'!$L$2:$S$31,8))</f>
      </c>
    </row>
    <row r="71" spans="1:5" ht="18.75" customHeight="1">
      <c r="A71" s="163"/>
      <c r="B71" s="162">
        <f>IF(A71="","",VLOOKUP(A71,'選手情報'!$L$2:$S$31,2))</f>
      </c>
      <c r="C71" s="162">
        <f>IF(A71="","",VLOOKUP(A71,'選手情報'!$L$2:$S$31,4))</f>
      </c>
      <c r="D71" s="162">
        <f>IF(A71="","",VLOOKUP(A71,'選手情報'!$L$2:$S$31,5))</f>
      </c>
      <c r="E71" s="162">
        <f>IF(A71="","",VLOOKUP(A71,'選手情報'!$L$2:$S$31,8))</f>
      </c>
    </row>
    <row r="72" ht="18.75" customHeight="1"/>
  </sheetData>
  <sheetProtection formatCells="0"/>
  <mergeCells count="32">
    <mergeCell ref="A58:B58"/>
    <mergeCell ref="G58:H58"/>
    <mergeCell ref="D65:E65"/>
    <mergeCell ref="A66:B66"/>
    <mergeCell ref="A50:B50"/>
    <mergeCell ref="G50:H50"/>
    <mergeCell ref="D57:E57"/>
    <mergeCell ref="J57:K57"/>
    <mergeCell ref="A39:D39"/>
    <mergeCell ref="D41:E41"/>
    <mergeCell ref="J41:K41"/>
    <mergeCell ref="A42:B42"/>
    <mergeCell ref="G42:H42"/>
    <mergeCell ref="D49:E49"/>
    <mergeCell ref="J49:K49"/>
    <mergeCell ref="D1:G1"/>
    <mergeCell ref="D37:G37"/>
    <mergeCell ref="A6:B6"/>
    <mergeCell ref="A3:D3"/>
    <mergeCell ref="A14:B14"/>
    <mergeCell ref="G6:H6"/>
    <mergeCell ref="A22:B22"/>
    <mergeCell ref="G22:H22"/>
    <mergeCell ref="A30:B30"/>
    <mergeCell ref="G14:H14"/>
    <mergeCell ref="D29:E29"/>
    <mergeCell ref="D5:E5"/>
    <mergeCell ref="J5:K5"/>
    <mergeCell ref="D13:E13"/>
    <mergeCell ref="J13:K13"/>
    <mergeCell ref="D21:E21"/>
    <mergeCell ref="J21:K21"/>
  </mergeCells>
  <dataValidations count="2">
    <dataValidation type="list" allowBlank="1" showInputMessage="1" showErrorMessage="1" sqref="A31:A35 A7:A11 G7:G11 G23:G27 A15:A19 G15:G19 A23:A27">
      <formula1>$O$3:$O$29</formula1>
    </dataValidation>
    <dataValidation type="list" allowBlank="1" showInputMessage="1" showErrorMessage="1" sqref="A43:A47 G59:G63 A51:A55 G43:G47 G51:G55 A59:A63 A67:A71">
      <formula1>$O$3:$O$19</formula1>
    </dataValidation>
  </dataValidations>
  <hyperlinks>
    <hyperlink ref="M3" location="基本情報!C4" display="戻る"/>
    <hyperlink ref="M39" location="基本情報!C4" display="戻る"/>
  </hyperlinks>
  <printOptions horizontalCentered="1"/>
  <pageMargins left="0.3937007874015748" right="0.3937007874015748" top="0.984251968503937" bottom="0.984251968503937" header="0.5118110236220472" footer="0.5118110236220472"/>
  <pageSetup orientation="portrait" paperSize="9" scale="83" r:id="rId1"/>
  <rowBreaks count="1" manualBreakCount="1">
    <brk id="36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O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0.625" style="0" customWidth="1"/>
    <col min="3" max="3" width="2.25390625" style="0" customWidth="1"/>
    <col min="4" max="4" width="22.125" style="0" customWidth="1"/>
    <col min="5" max="5" width="5.625" style="0" customWidth="1"/>
    <col min="6" max="6" width="5.25390625" style="0" customWidth="1"/>
    <col min="7" max="7" width="7.50390625" style="0" customWidth="1"/>
    <col min="8" max="8" width="7.25390625" style="0" customWidth="1"/>
    <col min="9" max="9" width="15.125" style="0" customWidth="1"/>
    <col min="10" max="10" width="3.875" style="0" customWidth="1"/>
    <col min="11" max="11" width="5.25390625" style="0" customWidth="1"/>
    <col min="12" max="12" width="6.875" style="0" customWidth="1"/>
    <col min="13" max="13" width="2.625" style="0" customWidth="1"/>
  </cols>
  <sheetData>
    <row r="1" spans="1:14" ht="32.25" customHeight="1">
      <c r="A1" s="11" t="s">
        <v>82</v>
      </c>
      <c r="B1" s="16" t="s">
        <v>43</v>
      </c>
      <c r="C1" s="16"/>
      <c r="D1" s="127" t="str">
        <f>Sheet1!$D$4</f>
        <v>６月１日</v>
      </c>
      <c r="E1" s="127"/>
      <c r="F1" s="127"/>
      <c r="G1" s="127"/>
      <c r="N1" s="51">
        <v>1</v>
      </c>
    </row>
    <row r="2" spans="2:14" ht="23.25" customHeight="1">
      <c r="B2" t="s">
        <v>44</v>
      </c>
      <c r="I2" s="104" t="s">
        <v>53</v>
      </c>
      <c r="J2" s="104"/>
      <c r="K2" s="104"/>
      <c r="L2" s="104"/>
      <c r="M2" s="104"/>
      <c r="N2" s="51">
        <v>2</v>
      </c>
    </row>
    <row r="3" spans="2:15" ht="43.5" customHeight="1">
      <c r="B3" s="129">
        <f>Sheet1!$C$4</f>
        <v>74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/>
      <c r="N3" s="51">
        <v>3</v>
      </c>
      <c r="O3" s="35" t="s">
        <v>85</v>
      </c>
    </row>
    <row r="4" spans="2:14" ht="30.75" customHeight="1">
      <c r="B4" s="19" t="s">
        <v>40</v>
      </c>
      <c r="C4" s="20"/>
      <c r="D4" s="132">
        <f>'基本情報'!$C$4</f>
        <v>0</v>
      </c>
      <c r="E4" s="132"/>
      <c r="F4" s="133"/>
      <c r="G4" s="110" t="s">
        <v>51</v>
      </c>
      <c r="H4" s="111"/>
      <c r="I4" s="112">
        <f>'基本情報'!$F$4</f>
        <v>0</v>
      </c>
      <c r="J4" s="112"/>
      <c r="K4" s="112"/>
      <c r="L4" s="112"/>
      <c r="M4" s="113"/>
      <c r="N4" s="51">
        <v>4</v>
      </c>
    </row>
    <row r="5" spans="2:14" ht="30" customHeight="1">
      <c r="B5" s="4"/>
      <c r="C5" s="53"/>
      <c r="D5" s="36" t="s">
        <v>45</v>
      </c>
      <c r="E5" s="21" t="s">
        <v>46</v>
      </c>
      <c r="F5" s="21" t="s">
        <v>47</v>
      </c>
      <c r="G5" s="21" t="s">
        <v>48</v>
      </c>
      <c r="H5" s="21" t="s">
        <v>49</v>
      </c>
      <c r="I5" s="21" t="s">
        <v>50</v>
      </c>
      <c r="J5" s="114" t="s">
        <v>97</v>
      </c>
      <c r="K5" s="114"/>
      <c r="L5" s="114"/>
      <c r="M5" s="114"/>
      <c r="N5" s="51">
        <v>5</v>
      </c>
    </row>
    <row r="6" spans="2:14" ht="30" customHeight="1">
      <c r="B6" s="21" t="s">
        <v>56</v>
      </c>
      <c r="C6" s="54">
        <v>4</v>
      </c>
      <c r="D6" s="60">
        <f>IF(C6="","",VLOOKUP(C6,'選手情報'!$B$2:$I$51,2))</f>
        <v>0</v>
      </c>
      <c r="E6" s="60">
        <f>IF(C6="","",VLOOKUP(C6,'選手情報'!$B$2:$I$51,4))</f>
        <v>0</v>
      </c>
      <c r="F6" s="60">
        <f>IF(C6="","",VLOOKUP(C6,'選手情報'!$B$2:$I$51,5))</f>
        <v>0</v>
      </c>
      <c r="G6" s="61">
        <f>IF(C6="","",VLOOKUP(C6,'選手情報'!$B$2:$I$51,6))</f>
        <v>0</v>
      </c>
      <c r="H6" s="61">
        <f>IF(C6="","",VLOOKUP(C6,'選手情報'!$B$2:$I$51,7))</f>
        <v>0</v>
      </c>
      <c r="I6" s="62">
        <f>IF(C6="","",VLOOKUP(C6,'選手情報'!$B$2:$I$51,3))</f>
        <v>0</v>
      </c>
      <c r="J6" s="118">
        <f>IF(C6="","",VLOOKUP(C6,'選手情報'!$B$2:$I$51,8))</f>
        <v>0</v>
      </c>
      <c r="K6" s="119"/>
      <c r="L6" s="119"/>
      <c r="M6" s="120"/>
      <c r="N6" s="51">
        <v>6</v>
      </c>
    </row>
    <row r="7" spans="2:14" ht="30" customHeight="1">
      <c r="B7" s="21" t="s">
        <v>57</v>
      </c>
      <c r="C7" s="54">
        <v>1</v>
      </c>
      <c r="D7" s="60">
        <f>IF(C7="","",VLOOKUP(C7,'選手情報'!$B$2:$I$51,2))</f>
        <v>0</v>
      </c>
      <c r="E7" s="60">
        <f>IF(C7="","",VLOOKUP(C7,'選手情報'!$B$2:$I$51,4))</f>
        <v>0</v>
      </c>
      <c r="F7" s="60">
        <f>IF(C7="","",VLOOKUP(C7,'選手情報'!$B$2:$I$51,5))</f>
        <v>0</v>
      </c>
      <c r="G7" s="61">
        <f>IF(C7="","",VLOOKUP(C7,'選手情報'!$B$2:$I$51,6))</f>
        <v>0</v>
      </c>
      <c r="H7" s="61">
        <f>IF(C7="","",VLOOKUP(C7,'選手情報'!$B$2:$I$51,7))</f>
        <v>0</v>
      </c>
      <c r="I7" s="62">
        <f>IF(C7="","",VLOOKUP(C7,'選手情報'!$B$2:$I$51,3))</f>
        <v>0</v>
      </c>
      <c r="J7" s="118">
        <f>IF(C7="","",VLOOKUP(C7,'選手情報'!$B$2:$I$51,8))</f>
        <v>0</v>
      </c>
      <c r="K7" s="119"/>
      <c r="L7" s="119"/>
      <c r="M7" s="120"/>
      <c r="N7" s="51">
        <v>7</v>
      </c>
    </row>
    <row r="8" spans="2:14" ht="30" customHeight="1">
      <c r="B8" s="21" t="s">
        <v>58</v>
      </c>
      <c r="C8" s="54">
        <v>3</v>
      </c>
      <c r="D8" s="60">
        <f>IF(C8="","",VLOOKUP(C8,'選手情報'!$B$2:$I$51,2))</f>
        <v>0</v>
      </c>
      <c r="E8" s="60">
        <f>IF(C8="","",VLOOKUP(C8,'選手情報'!$B$2:$I$51,4))</f>
        <v>0</v>
      </c>
      <c r="F8" s="60">
        <f>IF(C8="","",VLOOKUP(C8,'選手情報'!$B$2:$I$51,5))</f>
        <v>0</v>
      </c>
      <c r="G8" s="61">
        <f>IF(C8="","",VLOOKUP(C8,'選手情報'!$B$2:$I$51,6))</f>
        <v>0</v>
      </c>
      <c r="H8" s="61">
        <f>IF(C8="","",VLOOKUP(C8,'選手情報'!$B$2:$I$51,7))</f>
        <v>0</v>
      </c>
      <c r="I8" s="62">
        <f>IF(C8="","",VLOOKUP(C8,'選手情報'!$B$2:$I$51,3))</f>
        <v>0</v>
      </c>
      <c r="J8" s="118">
        <f>IF(C8="","",VLOOKUP(C8,'選手情報'!$B$2:$I$51,8))</f>
        <v>0</v>
      </c>
      <c r="K8" s="119"/>
      <c r="L8" s="119"/>
      <c r="M8" s="120"/>
      <c r="N8" s="51">
        <v>8</v>
      </c>
    </row>
    <row r="9" spans="2:14" ht="30" customHeight="1">
      <c r="B9" s="21" t="s">
        <v>59</v>
      </c>
      <c r="C9" s="54">
        <v>2</v>
      </c>
      <c r="D9" s="60">
        <f>IF(C9="","",VLOOKUP(C9,'選手情報'!$B$2:$I$51,2))</f>
        <v>0</v>
      </c>
      <c r="E9" s="60">
        <f>IF(C9="","",VLOOKUP(C9,'選手情報'!$B$2:$I$51,4))</f>
        <v>0</v>
      </c>
      <c r="F9" s="60">
        <f>IF(C9="","",VLOOKUP(C9,'選手情報'!$B$2:$I$51,5))</f>
        <v>0</v>
      </c>
      <c r="G9" s="61">
        <f>IF(C9="","",VLOOKUP(C9,'選手情報'!$B$2:$I$51,6))</f>
        <v>0</v>
      </c>
      <c r="H9" s="61">
        <f>IF(C9="","",VLOOKUP(C9,'選手情報'!$B$2:$I$51,7))</f>
        <v>0</v>
      </c>
      <c r="I9" s="62">
        <f>IF(C9="","",VLOOKUP(C9,'選手情報'!$B$2:$I$51,3))</f>
        <v>0</v>
      </c>
      <c r="J9" s="118">
        <f>IF(C9="","",VLOOKUP(C9,'選手情報'!$B$2:$I$51,8))</f>
        <v>0</v>
      </c>
      <c r="K9" s="119"/>
      <c r="L9" s="119"/>
      <c r="M9" s="120"/>
      <c r="N9" s="51">
        <v>9</v>
      </c>
    </row>
    <row r="10" spans="2:14" ht="30" customHeight="1">
      <c r="B10" s="21" t="s">
        <v>60</v>
      </c>
      <c r="C10" s="54"/>
      <c r="D10" s="60">
        <f>IF(C10="","",VLOOKUP(C10,'選手情報'!$B$2:$I$51,2))</f>
      </c>
      <c r="E10" s="60">
        <f>IF(C10="","",VLOOKUP(C10,'選手情報'!$B$2:$I$51,4))</f>
      </c>
      <c r="F10" s="60">
        <f>IF(C10="","",VLOOKUP(C10,'選手情報'!$B$2:$I$51,5))</f>
      </c>
      <c r="G10" s="61">
        <f>IF(C10="","",VLOOKUP(C10,'選手情報'!$B$2:$I$51,6))</f>
      </c>
      <c r="H10" s="61">
        <f>IF(C10="","",VLOOKUP(C10,'選手情報'!$B$2:$I$51,7))</f>
      </c>
      <c r="I10" s="62">
        <f>IF(C10="","",VLOOKUP(C10,'選手情報'!$B$2:$I$51,3))</f>
      </c>
      <c r="J10" s="118">
        <f>IF(C10="","",VLOOKUP(C10,'選手情報'!$B$2:$I$51,8))</f>
      </c>
      <c r="K10" s="119"/>
      <c r="L10" s="119"/>
      <c r="M10" s="120"/>
      <c r="N10" s="51">
        <v>10</v>
      </c>
    </row>
    <row r="11" spans="2:14" ht="30" customHeight="1">
      <c r="B11" s="21" t="s">
        <v>61</v>
      </c>
      <c r="C11" s="54"/>
      <c r="D11" s="60">
        <f>IF(C11="","",VLOOKUP(C11,'選手情報'!$B$2:$I$51,2))</f>
      </c>
      <c r="E11" s="60">
        <f>IF(C11="","",VLOOKUP(C11,'選手情報'!$B$2:$I$51,4))</f>
      </c>
      <c r="F11" s="60">
        <f>IF(C11="","",VLOOKUP(C11,'選手情報'!$B$2:$I$51,5))</f>
      </c>
      <c r="G11" s="61">
        <f>IF(C11="","",VLOOKUP(C11,'選手情報'!$B$2:$I$51,6))</f>
      </c>
      <c r="H11" s="61">
        <f>IF(C11="","",VLOOKUP(C11,'選手情報'!$B$2:$I$51,7))</f>
      </c>
      <c r="I11" s="62">
        <f>IF(C11="","",VLOOKUP(C11,'選手情報'!$B$2:$I$51,3))</f>
      </c>
      <c r="J11" s="118">
        <f>IF(C11="","",VLOOKUP(C11,'選手情報'!$B$2:$I$51,8))</f>
      </c>
      <c r="K11" s="119"/>
      <c r="L11" s="119"/>
      <c r="M11" s="120"/>
      <c r="N11" s="51">
        <v>11</v>
      </c>
    </row>
    <row r="12" ht="12.75">
      <c r="N12" s="51">
        <v>12</v>
      </c>
    </row>
    <row r="13" ht="12.75">
      <c r="N13" s="51">
        <v>13</v>
      </c>
    </row>
    <row r="14" ht="12.75">
      <c r="N14" s="51">
        <v>14</v>
      </c>
    </row>
    <row r="15" spans="1:14" ht="32.25" customHeight="1">
      <c r="A15" s="11" t="s">
        <v>83</v>
      </c>
      <c r="B15" s="16" t="s">
        <v>43</v>
      </c>
      <c r="C15" s="16"/>
      <c r="D15" s="127" t="str">
        <f>Sheet1!$D$4</f>
        <v>６月１日</v>
      </c>
      <c r="E15" s="127"/>
      <c r="F15" s="127"/>
      <c r="G15" s="127"/>
      <c r="N15" s="51">
        <v>15</v>
      </c>
    </row>
    <row r="16" spans="2:14" ht="23.25" customHeight="1">
      <c r="B16" t="s">
        <v>55</v>
      </c>
      <c r="I16" s="104" t="s">
        <v>53</v>
      </c>
      <c r="J16" s="104"/>
      <c r="K16" s="104"/>
      <c r="L16" s="104"/>
      <c r="M16" s="104"/>
      <c r="N16" s="51">
        <v>16</v>
      </c>
    </row>
    <row r="17" spans="2:14" ht="61.5" customHeight="1">
      <c r="B17" s="129">
        <f>Sheet1!$C$4</f>
        <v>74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1"/>
      <c r="N17" s="51">
        <v>17</v>
      </c>
    </row>
    <row r="18" spans="2:14" ht="30.75" customHeight="1">
      <c r="B18" s="19" t="s">
        <v>40</v>
      </c>
      <c r="C18" s="20"/>
      <c r="D18" s="108">
        <f>'基本情報'!$C$4</f>
        <v>0</v>
      </c>
      <c r="E18" s="108"/>
      <c r="F18" s="109"/>
      <c r="G18" s="110" t="s">
        <v>51</v>
      </c>
      <c r="H18" s="111"/>
      <c r="I18" s="112">
        <f>'基本情報'!$F$4</f>
        <v>0</v>
      </c>
      <c r="J18" s="112"/>
      <c r="K18" s="112"/>
      <c r="L18" s="112"/>
      <c r="M18" s="113"/>
      <c r="N18" s="51">
        <v>18</v>
      </c>
    </row>
    <row r="19" spans="2:14" ht="38.25" customHeight="1">
      <c r="B19" s="4"/>
      <c r="C19" s="53"/>
      <c r="D19" s="36" t="s">
        <v>45</v>
      </c>
      <c r="E19" s="21" t="s">
        <v>46</v>
      </c>
      <c r="F19" s="21" t="s">
        <v>47</v>
      </c>
      <c r="G19" s="21" t="s">
        <v>48</v>
      </c>
      <c r="H19" s="21" t="s">
        <v>49</v>
      </c>
      <c r="I19" s="21" t="s">
        <v>50</v>
      </c>
      <c r="J19" s="114" t="s">
        <v>97</v>
      </c>
      <c r="K19" s="114"/>
      <c r="L19" s="114"/>
      <c r="M19" s="114"/>
      <c r="N19" s="51">
        <v>19</v>
      </c>
    </row>
    <row r="20" spans="2:14" ht="38.25" customHeight="1">
      <c r="B20" s="21" t="s">
        <v>56</v>
      </c>
      <c r="C20" s="54"/>
      <c r="D20" s="60">
        <f>IF(C20="","",VLOOKUP(C20,'選手情報'!$L$2:$S$31,2))</f>
      </c>
      <c r="E20" s="60">
        <f>IF(C20="","",VLOOKUP(C20,'選手情報'!$L$2:$S$31,4))</f>
      </c>
      <c r="F20" s="60">
        <f>IF(C20="","",VLOOKUP(C20,'選手情報'!$L$2:$S$31,5))</f>
      </c>
      <c r="G20" s="61">
        <f>IF(C20="","",VLOOKUP(C20,'選手情報'!$L$2:$S$31,6))</f>
      </c>
      <c r="H20" s="61">
        <f>IF(C20="","",VLOOKUP(C20,'選手情報'!$L$2:$S$31,7))</f>
      </c>
      <c r="I20" s="62">
        <f>IF(C20="","",VLOOKUP(C20,'選手情報'!$L$2:$S$31,3))</f>
      </c>
      <c r="J20" s="118">
        <f>IF(C20="","",VLOOKUP('総体（団体）'!C20,'選手情報'!$L$2:$S$31,8))</f>
      </c>
      <c r="K20" s="119"/>
      <c r="L20" s="119"/>
      <c r="M20" s="120"/>
      <c r="N20" s="51">
        <v>20</v>
      </c>
    </row>
    <row r="21" spans="2:14" ht="38.25" customHeight="1">
      <c r="B21" s="21" t="s">
        <v>58</v>
      </c>
      <c r="C21" s="54"/>
      <c r="D21" s="60">
        <f>IF(C21="","",VLOOKUP(C21,'選手情報'!$L$2:$S$31,2))</f>
      </c>
      <c r="E21" s="60">
        <f>IF(C21="","",VLOOKUP(C21,'選手情報'!$L$2:$S$31,4))</f>
      </c>
      <c r="F21" s="60">
        <f>IF(C21="","",VLOOKUP(C21,'選手情報'!$L$2:$S$31,5))</f>
      </c>
      <c r="G21" s="61">
        <f>IF(C21="","",VLOOKUP(C21,'選手情報'!$L$2:$S$31,6))</f>
      </c>
      <c r="H21" s="61">
        <f>IF(C21="","",VLOOKUP(C21,'選手情報'!$L$2:$S$31,7))</f>
      </c>
      <c r="I21" s="62">
        <f>IF(C21="","",VLOOKUP(C21,'選手情報'!$L$2:$S$31,3))</f>
      </c>
      <c r="J21" s="118">
        <f>IF(C21="","",VLOOKUP('総体（団体）'!C21,'選手情報'!$L$2:$S$31,8))</f>
      </c>
      <c r="K21" s="119"/>
      <c r="L21" s="119"/>
      <c r="M21" s="120"/>
      <c r="N21" s="51">
        <v>21</v>
      </c>
    </row>
    <row r="22" spans="2:14" ht="38.25" customHeight="1">
      <c r="B22" s="21" t="s">
        <v>60</v>
      </c>
      <c r="C22" s="54"/>
      <c r="D22" s="60">
        <f>IF(C22="","",VLOOKUP(C22,'選手情報'!$L$2:$S$31,2))</f>
      </c>
      <c r="E22" s="60">
        <f>IF(C22="","",VLOOKUP(C22,'選手情報'!$L$2:$S$31,4))</f>
      </c>
      <c r="F22" s="60">
        <f>IF(C22="","",VLOOKUP(C22,'選手情報'!$L$2:$S$31,5))</f>
      </c>
      <c r="G22" s="61">
        <f>IF(C22="","",VLOOKUP(C22,'選手情報'!$L$2:$S$31,6))</f>
      </c>
      <c r="H22" s="61">
        <f>IF(C22="","",VLOOKUP(C22,'選手情報'!$L$2:$S$31,7))</f>
      </c>
      <c r="I22" s="62">
        <f>IF(C22="","",VLOOKUP(C22,'選手情報'!$L$2:$S$31,3))</f>
      </c>
      <c r="J22" s="118">
        <f>IF(C22="","",VLOOKUP('総体（団体）'!C22,'選手情報'!$L$2:$S$31,8))</f>
      </c>
      <c r="K22" s="119"/>
      <c r="L22" s="119"/>
      <c r="M22" s="120"/>
      <c r="N22" s="51">
        <v>22</v>
      </c>
    </row>
    <row r="23" spans="2:14" ht="38.25" customHeight="1">
      <c r="B23" s="21" t="s">
        <v>61</v>
      </c>
      <c r="C23" s="54"/>
      <c r="D23" s="60">
        <f>IF(C23="","",VLOOKUP(C23,'選手情報'!$L$2:$S$31,2))</f>
      </c>
      <c r="E23" s="60">
        <f>IF(C23="","",VLOOKUP(C23,'選手情報'!$L$2:$S$31,4))</f>
      </c>
      <c r="F23" s="60">
        <f>IF(C23="","",VLOOKUP(C23,'選手情報'!$L$2:$S$31,5))</f>
      </c>
      <c r="G23" s="61">
        <f>IF(C23="","",VLOOKUP(C23,'選手情報'!$L$2:$S$31,6))</f>
      </c>
      <c r="H23" s="61">
        <f>IF(C23="","",VLOOKUP(C23,'選手情報'!$L$2:$S$31,7))</f>
      </c>
      <c r="I23" s="62">
        <f>IF(C23="","",VLOOKUP(C23,'選手情報'!$L$2:$S$31,3))</f>
      </c>
      <c r="J23" s="118">
        <f>IF(C23="","",VLOOKUP('総体（団体）'!C23,'選手情報'!$L$2:$S$31,8))</f>
      </c>
      <c r="K23" s="119"/>
      <c r="L23" s="119"/>
      <c r="M23" s="120"/>
      <c r="N23" s="51">
        <v>23</v>
      </c>
    </row>
    <row r="24" ht="12.75">
      <c r="N24" s="51">
        <v>24</v>
      </c>
    </row>
    <row r="25" ht="12.75">
      <c r="N25" s="51">
        <v>25</v>
      </c>
    </row>
    <row r="26" ht="12.75">
      <c r="N26" s="51">
        <v>26</v>
      </c>
    </row>
    <row r="27" spans="2:14" ht="27.75" customHeight="1">
      <c r="B27" s="35" t="s">
        <v>85</v>
      </c>
      <c r="C27" s="52"/>
      <c r="N27" s="51">
        <v>27</v>
      </c>
    </row>
    <row r="28" ht="12.75">
      <c r="N28" s="51">
        <v>28</v>
      </c>
    </row>
    <row r="29" ht="12.75">
      <c r="N29" s="51">
        <v>29</v>
      </c>
    </row>
    <row r="30" ht="12.75">
      <c r="N30" s="51">
        <v>30</v>
      </c>
    </row>
  </sheetData>
  <sheetProtection formatCells="0" selectLockedCells="1"/>
  <mergeCells count="24">
    <mergeCell ref="J5:M5"/>
    <mergeCell ref="J19:M19"/>
    <mergeCell ref="D15:G15"/>
    <mergeCell ref="I16:M16"/>
    <mergeCell ref="B17:M17"/>
    <mergeCell ref="D18:F18"/>
    <mergeCell ref="G18:H18"/>
    <mergeCell ref="I18:M18"/>
    <mergeCell ref="J6:M6"/>
    <mergeCell ref="J7:M7"/>
    <mergeCell ref="D1:G1"/>
    <mergeCell ref="I2:M2"/>
    <mergeCell ref="B3:M3"/>
    <mergeCell ref="D4:F4"/>
    <mergeCell ref="G4:H4"/>
    <mergeCell ref="I4:M4"/>
    <mergeCell ref="J22:M22"/>
    <mergeCell ref="J23:M23"/>
    <mergeCell ref="J8:M8"/>
    <mergeCell ref="J9:M9"/>
    <mergeCell ref="J10:M10"/>
    <mergeCell ref="J11:M11"/>
    <mergeCell ref="J20:M20"/>
    <mergeCell ref="J21:M21"/>
  </mergeCells>
  <conditionalFormatting sqref="D4:F4 I4:M4 D18:F18 I18:M18">
    <cfRule type="cellIs" priority="1" dxfId="28" operator="equal" stopIfTrue="1">
      <formula>0</formula>
    </cfRule>
  </conditionalFormatting>
  <conditionalFormatting sqref="C6:C11">
    <cfRule type="cellIs" priority="2" dxfId="0" operator="equal" stopIfTrue="1">
      <formula>0</formula>
    </cfRule>
  </conditionalFormatting>
  <conditionalFormatting sqref="C20:C23">
    <cfRule type="cellIs" priority="3" dxfId="7" operator="equal" stopIfTrue="1">
      <formula>0</formula>
    </cfRule>
  </conditionalFormatting>
  <dataValidations count="2">
    <dataValidation allowBlank="1" showInputMessage="1" showErrorMessage="1" imeMode="on" sqref="D6:J11 I18:M18 I4:M4 D4:F4 D18:F18 D20:J23"/>
    <dataValidation type="list" allowBlank="1" showInputMessage="1" showErrorMessage="1" sqref="C6:C11 C20:C23">
      <formula1>$N$1:$N$30</formula1>
    </dataValidation>
  </dataValidations>
  <hyperlinks>
    <hyperlink ref="B27" location="基本情報!A1" display="戻る"/>
    <hyperlink ref="O3" location="基本情報!C4" display="戻る"/>
  </hyperlinks>
  <printOptions/>
  <pageMargins left="0.75" right="0.75" top="1" bottom="1" header="0.512" footer="0.512"/>
  <pageSetup horizontalDpi="600" verticalDpi="600" orientation="landscape" paperSize="9" scale="130" r:id="rId1"/>
  <ignoredErrors>
    <ignoredError sqref="D4 I4 D18 I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三重県教育委員会事務局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三重県教育委員会事務局</dc:creator>
  <cp:keywords/>
  <dc:description/>
  <cp:lastModifiedBy>安保欧貴</cp:lastModifiedBy>
  <cp:lastPrinted>2024-03-21T03:02:25Z</cp:lastPrinted>
  <dcterms:created xsi:type="dcterms:W3CDTF">2010-02-14T22:25:00Z</dcterms:created>
  <dcterms:modified xsi:type="dcterms:W3CDTF">2024-03-21T03:02:36Z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